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0730" windowHeight="10050"/>
  </bookViews>
  <sheets>
    <sheet name="A-CustoDetalhado" sheetId="1" r:id="rId1"/>
    <sheet name="B-EncargosSociais" sheetId="10" r:id="rId2"/>
  </sheets>
  <definedNames>
    <definedName name="_xlnm.Print_Area" localSheetId="1">'B-EncargosSociais'!$A$1:$G$46</definedName>
  </definedNames>
  <calcPr calcId="144525"/>
</workbook>
</file>

<file path=xl/calcChain.xml><?xml version="1.0" encoding="utf-8"?>
<calcChain xmlns="http://schemas.openxmlformats.org/spreadsheetml/2006/main">
  <c r="I47" i="1" l="1"/>
  <c r="I20" i="1"/>
  <c r="F51" i="1" l="1"/>
  <c r="H51" i="1" s="1"/>
  <c r="I21" i="1" l="1"/>
  <c r="H16" i="1" l="1"/>
  <c r="I39" i="1" l="1"/>
  <c r="J12" i="1" l="1"/>
  <c r="B51" i="1" s="1"/>
  <c r="D51" i="1" s="1"/>
  <c r="J51" i="1" s="1"/>
  <c r="G33" i="1" l="1"/>
  <c r="J13" i="1" l="1"/>
  <c r="J16" i="1" l="1"/>
  <c r="I25" i="1" s="1"/>
  <c r="I37" i="1"/>
  <c r="I31" i="1" l="1"/>
  <c r="I32" i="1"/>
  <c r="I28" i="1"/>
  <c r="I29" i="1"/>
  <c r="I30" i="1"/>
  <c r="I27" i="1"/>
  <c r="I26" i="1"/>
  <c r="E33" i="10"/>
  <c r="D33" i="10"/>
  <c r="C33" i="10"/>
  <c r="F32" i="10" l="1"/>
  <c r="F31" i="10"/>
  <c r="F33" i="10" l="1"/>
  <c r="F34" i="10" s="1"/>
  <c r="I38" i="1" l="1"/>
  <c r="I33" i="1" l="1"/>
  <c r="I40" i="1" l="1"/>
  <c r="I41" i="1" s="1"/>
  <c r="F46" i="1" l="1"/>
  <c r="F45" i="1"/>
  <c r="I45" i="1" s="1"/>
  <c r="I46" i="1"/>
</calcChain>
</file>

<file path=xl/sharedStrings.xml><?xml version="1.0" encoding="utf-8"?>
<sst xmlns="http://schemas.openxmlformats.org/spreadsheetml/2006/main" count="190" uniqueCount="156">
  <si>
    <t>TOTAL</t>
  </si>
  <si>
    <t>GRUPO A</t>
  </si>
  <si>
    <t>INSS</t>
  </si>
  <si>
    <t>FGTS</t>
  </si>
  <si>
    <t>SEBRAE</t>
  </si>
  <si>
    <t>INCRA</t>
  </si>
  <si>
    <t>GRUPO B</t>
  </si>
  <si>
    <t>Aviso Prévio Trabalhado</t>
  </si>
  <si>
    <t>GRUPO C</t>
  </si>
  <si>
    <t>Aviso Prévio Indenizado</t>
  </si>
  <si>
    <t>GRUPO D</t>
  </si>
  <si>
    <t>Lucro</t>
  </si>
  <si>
    <t>Reincidência de A sobre Aviso Prévio Trabalhado + Reincidência de FGTS sobre Aviso Prévio Indenizado</t>
  </si>
  <si>
    <t>FONTES</t>
  </si>
  <si>
    <t>CÓDIGO</t>
  </si>
  <si>
    <t>DESCRIÇÃO</t>
  </si>
  <si>
    <t>A</t>
  </si>
  <si>
    <t>A1</t>
  </si>
  <si>
    <t>A2</t>
  </si>
  <si>
    <t>SESI</t>
  </si>
  <si>
    <t>A3</t>
  </si>
  <si>
    <t>SENAI</t>
  </si>
  <si>
    <t>A4</t>
  </si>
  <si>
    <t>A5</t>
  </si>
  <si>
    <t>A6</t>
  </si>
  <si>
    <t>Salário Educação</t>
  </si>
  <si>
    <t>A7</t>
  </si>
  <si>
    <t>Seguro Contra Acidentes Trabalho</t>
  </si>
  <si>
    <t>A8</t>
  </si>
  <si>
    <t>B</t>
  </si>
  <si>
    <t>B1</t>
  </si>
  <si>
    <t>Repouso Semanal Remunerado</t>
  </si>
  <si>
    <t>Não incidente</t>
  </si>
  <si>
    <t>B2</t>
  </si>
  <si>
    <t>Feriados</t>
  </si>
  <si>
    <t>B3</t>
  </si>
  <si>
    <t>Auxílio-Enfermidade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</si>
  <si>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</si>
  <si>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</si>
  <si>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</si>
  <si>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</si>
  <si>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</si>
  <si>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</si>
  <si>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</si>
  <si>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</si>
  <si>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</si>
  <si>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Auxilio Acidente de Trabalho</t>
  </si>
  <si>
    <t>B9</t>
  </si>
  <si>
    <t>Férias Gozadas</t>
  </si>
  <si>
    <t>B10</t>
  </si>
  <si>
    <t>Salário Maternidade</t>
  </si>
  <si>
    <t>C</t>
  </si>
  <si>
    <t>C1</t>
  </si>
  <si>
    <t>C2</t>
  </si>
  <si>
    <t>C3</t>
  </si>
  <si>
    <t>Férias Indenizadas+1/3</t>
  </si>
  <si>
    <t>C4</t>
  </si>
  <si>
    <t>Depósito Rescisão Sem Justa Causa</t>
  </si>
  <si>
    <t>C5</t>
  </si>
  <si>
    <t>Indenização Adicional</t>
  </si>
  <si>
    <t>D</t>
  </si>
  <si>
    <t>D1</t>
  </si>
  <si>
    <t>Reincidência de A sobre B</t>
  </si>
  <si>
    <t>D2</t>
  </si>
  <si>
    <t>SUB-TOTAIS ( GERAL )</t>
  </si>
  <si>
    <t>TOTAL DOS ENCARGOS SOCIAIS SOBRE O SALÁRIO MÊS</t>
  </si>
  <si>
    <t>MÃO DE OBRA MENSALISTA</t>
  </si>
  <si>
    <t>ENCARGOS SOCIAIS SOBRE O SALÁRIO MÊS</t>
  </si>
  <si>
    <t>Planilha de Encargos Sociais CAIXA ECONOMICA</t>
  </si>
  <si>
    <t xml:space="preserve">LEI 6950/81 - Sobre INSS </t>
  </si>
  <si>
    <t>"Contribuição Adicional" Depende do Enquadramento da empresa e do Número de Empregados - Sobre SESI SENAI</t>
  </si>
  <si>
    <t>STF em decisão de 08/04/2021 - Dias Toffoli - Sobre INCRA</t>
  </si>
  <si>
    <t>Constitucional - Sobre SEBRAE</t>
  </si>
  <si>
    <t>§ 5º do art. 212 da Constituição Federal - Sobre Salario Educação</t>
  </si>
  <si>
    <t>8% da remuneração paga ao trabalhador, até o dia 7 do mês subsequente. (Lei 8.036/1990) - Sobre FGTS</t>
  </si>
  <si>
    <t>Art. 130º CLT</t>
  </si>
  <si>
    <t>MÃO-DE-OBRA VINCULADA À EXECUÇÃO CONTRATUAL</t>
  </si>
  <si>
    <t>DADOS COMPLEMENTARES PARA COMPOSIÇÃO DOS CUSTOS REFERENTES À MÃO-DE-OBRA</t>
  </si>
  <si>
    <t>Tipo de serviço (mesmo serviço com características distintas)</t>
  </si>
  <si>
    <t>Categoria profissional (vinculada à execução contratual)</t>
  </si>
  <si>
    <t>Data base da categoria (dia/mês/ano)</t>
  </si>
  <si>
    <t>MÓDULO 1 - COMPOSIÇÃO DA REMUNERAÇÃO</t>
  </si>
  <si>
    <t>%</t>
  </si>
  <si>
    <t>Qtde</t>
  </si>
  <si>
    <t>Valor (R$)</t>
  </si>
  <si>
    <t>Observações/Fundamentos Legais/Memória de cálculo</t>
  </si>
  <si>
    <t>TOTAL DA REMUNERAÇÃO</t>
  </si>
  <si>
    <t>Lei 8.212/91 art. 22, I</t>
  </si>
  <si>
    <t>Decreto 87.403/82 - art. 3º, I</t>
  </si>
  <si>
    <t>Lei 8036/90 art. 15 e art. 7º, III da CF</t>
  </si>
  <si>
    <t>Lei 8.036/90 artigo 30</t>
  </si>
  <si>
    <t>Decreto/lei 1.146/70 art. 1º, I</t>
  </si>
  <si>
    <t>Lei 8.029/90</t>
  </si>
  <si>
    <t>VALOR (R$)</t>
  </si>
  <si>
    <t>CUSTOS INDIRETOS, TRIBUTOS E LUCRO</t>
  </si>
  <si>
    <t>PERCENTUAL (%)</t>
  </si>
  <si>
    <t>Custos Indiretos</t>
  </si>
  <si>
    <t>Tributos</t>
  </si>
  <si>
    <t>MÃO DE OBRA VINCULADA À EXECUÇÃO CONTRATUAL (VALOR POR EMPREGADO)</t>
  </si>
  <si>
    <t>Encargos Sociais</t>
  </si>
  <si>
    <t>Composição da Remuneração</t>
  </si>
  <si>
    <t>QUADRO-RESUMO DO CUSTO POR EMPREGADO</t>
  </si>
  <si>
    <t>QUADRO-RESUMO DO  VALOR MENSAL DOS SERVIÇOS</t>
  </si>
  <si>
    <t>Quantidade Postos de Trabalho</t>
  </si>
  <si>
    <t>Modulo 1</t>
  </si>
  <si>
    <t>Modulo 2</t>
  </si>
  <si>
    <t>Modulo 3</t>
  </si>
  <si>
    <t>Vigencia Contratual (meses)</t>
  </si>
  <si>
    <t>Tributos PIS/PASEP</t>
  </si>
  <si>
    <t>Tributos COFINS</t>
  </si>
  <si>
    <t>...</t>
  </si>
  <si>
    <t xml:space="preserve">Conforme Enquadramento Juridico e 
Regime Tributário
A Licitante deverá preencher os Tributos.
</t>
  </si>
  <si>
    <t>MESES</t>
  </si>
  <si>
    <t>VALOR TOTAL SERVIÇOS</t>
  </si>
  <si>
    <t>SERVIÇOS</t>
  </si>
  <si>
    <t>Tributos SIMPLES NACIONAL</t>
  </si>
  <si>
    <t>Tributos Municipais ISSQN</t>
  </si>
  <si>
    <t>Tributos (Demais Tributos Especificar)</t>
  </si>
  <si>
    <t>D5</t>
  </si>
  <si>
    <t>E5</t>
  </si>
  <si>
    <t>Decreto nº 3.048/99 - ANEXO V - Pode variar entre 1,2 e 3%</t>
  </si>
  <si>
    <t>Decreto/lei 9.853/46 art. 3º, § 2</t>
  </si>
  <si>
    <t>Conforme Enquadramento Juridico e 
Regime Tributário
A Licitante deverá preencher os Encargos.</t>
  </si>
  <si>
    <t>Obs./Fund. Legais/Mem. cálculo</t>
  </si>
  <si>
    <t>MÓDULO 2 - ENCARGOS SOCIAIS "B-EncargosSociais"</t>
  </si>
  <si>
    <t>Total da Remuneração x % dos Encargos Sociais</t>
  </si>
  <si>
    <t>Soma dos Modulos 1+2/ % do Tributo</t>
  </si>
  <si>
    <t>MÓDULO 3 - BENEFÍCIOS MENSAIS E DIÁRIOS</t>
  </si>
  <si>
    <t>BENEFÍCIOS MENSAIS E DIÁRIOS</t>
  </si>
  <si>
    <t>VRº (R$)</t>
  </si>
  <si>
    <t>QTDE</t>
  </si>
  <si>
    <t>Não  há transporte publico no Municipio.
A CONTRATANTE realizará o transporte
dos colaboradores quando os serviços
se fizerem necessários</t>
  </si>
  <si>
    <t>Auxílio-Refeição/Alimentação</t>
  </si>
  <si>
    <t>MÓDULO 4 - CUSTOS INDIRETOS, TRIBUTOS E LUCRO</t>
  </si>
  <si>
    <t>Modulo 4</t>
  </si>
  <si>
    <t>Benefícios</t>
  </si>
  <si>
    <t>Subtotal (1+2+3+4)</t>
  </si>
  <si>
    <t xml:space="preserve"> </t>
  </si>
  <si>
    <t>ORÇAMENTO</t>
  </si>
  <si>
    <t>Proporcional com o vale da prefeitura</t>
  </si>
  <si>
    <t>Orçamento</t>
  </si>
  <si>
    <t xml:space="preserve">QTDE DE HORAS </t>
  </si>
  <si>
    <t>VALOR DO INSTRUTOR</t>
  </si>
  <si>
    <t>QUADRO-RESUMO DO  VALOR PAGO AO OFICINEIRO</t>
  </si>
  <si>
    <t>Valor do Salário / Hora</t>
  </si>
  <si>
    <t>Valor do Vale / Hora</t>
  </si>
  <si>
    <t>Obs: o valor a ser pago mensalmente deverá corresponder as horas trabalhadas. O salário da tabela é o bruto, ou seja tem as reduções legais de INSS.</t>
  </si>
  <si>
    <t>Carga horária (Escala Semanal)</t>
  </si>
  <si>
    <t>Orçamento / Proporcional para 40H</t>
  </si>
  <si>
    <r>
      <t xml:space="preserve">Salário normativo da categoria profissional </t>
    </r>
    <r>
      <rPr>
        <b/>
        <sz val="10"/>
        <color theme="1"/>
        <rFont val="Arial"/>
        <family val="2"/>
      </rPr>
      <t>(40 horas Semanais</t>
    </r>
    <r>
      <rPr>
        <sz val="10"/>
        <color theme="1"/>
        <rFont val="Arial"/>
        <family val="2"/>
      </rPr>
      <t>)</t>
    </r>
  </si>
  <si>
    <t>Instrutor de Judô e Ballet</t>
  </si>
  <si>
    <r>
      <t xml:space="preserve">Salário-Base </t>
    </r>
    <r>
      <rPr>
        <b/>
        <sz val="10"/>
        <color theme="1"/>
        <rFont val="Arial"/>
        <family val="2"/>
      </rPr>
      <t>(40 hrs semanais</t>
    </r>
    <r>
      <rPr>
        <sz val="10"/>
        <color theme="1"/>
        <rFont val="Arial"/>
        <family val="2"/>
      </rPr>
      <t>)</t>
    </r>
  </si>
  <si>
    <t>Instrutor de Ballet</t>
  </si>
  <si>
    <t>Instrutor de Judô</t>
  </si>
  <si>
    <t>Valor Mês/ 200 horas</t>
  </si>
  <si>
    <t>Valor Mês / 200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</si>
</sst>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FFF7D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right"/>
    </xf>
    <xf numFmtId="4" fontId="1" fillId="0" borderId="0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0" xfId="1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0" borderId="1" xfId="2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0" fontId="2" fillId="3" borderId="5" xfId="0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10" fontId="2" fillId="3" borderId="6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vertical="center" wrapText="1"/>
    </xf>
    <xf numFmtId="0" fontId="1" fillId="0" borderId="37" xfId="0" applyFont="1" applyFill="1" applyBorder="1" applyAlignment="1">
      <alignment vertical="center" wrapText="1"/>
    </xf>
    <xf numFmtId="164" fontId="5" fillId="0" borderId="0" xfId="1" applyNumberFormat="1" applyFont="1" applyFill="1" applyBorder="1" applyAlignment="1">
      <alignment vertical="center"/>
    </xf>
    <xf numFmtId="0" fontId="2" fillId="0" borderId="0" xfId="0" applyFont="1" applyBorder="1"/>
    <xf numFmtId="0" fontId="1" fillId="0" borderId="2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0" borderId="9" xfId="0" applyFont="1" applyBorder="1"/>
    <xf numFmtId="0" fontId="1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0" fontId="1" fillId="0" borderId="0" xfId="2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4" fontId="1" fillId="0" borderId="0" xfId="1" applyFont="1" applyFill="1" applyBorder="1" applyAlignment="1">
      <alignment horizontal="right" vertical="center"/>
    </xf>
    <xf numFmtId="44" fontId="2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44" fontId="1" fillId="0" borderId="13" xfId="0" applyNumberFormat="1" applyFont="1" applyBorder="1"/>
    <xf numFmtId="44" fontId="2" fillId="0" borderId="17" xfId="1" applyFont="1" applyFill="1" applyBorder="1" applyAlignment="1">
      <alignment horizontal="center" vertical="center"/>
    </xf>
    <xf numFmtId="44" fontId="2" fillId="0" borderId="19" xfId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44" fontId="2" fillId="0" borderId="2" xfId="1" applyFont="1" applyFill="1" applyBorder="1" applyAlignment="1">
      <alignment horizontal="center"/>
    </xf>
    <xf numFmtId="44" fontId="2" fillId="0" borderId="4" xfId="1" applyFont="1" applyFill="1" applyBorder="1" applyAlignment="1">
      <alignment horizontal="center"/>
    </xf>
    <xf numFmtId="44" fontId="2" fillId="0" borderId="3" xfId="1" applyFont="1" applyFill="1" applyBorder="1" applyAlignment="1">
      <alignment horizontal="center"/>
    </xf>
    <xf numFmtId="0" fontId="1" fillId="0" borderId="14" xfId="0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164" fontId="1" fillId="0" borderId="2" xfId="1" applyNumberFormat="1" applyFont="1" applyFill="1" applyBorder="1" applyAlignment="1">
      <alignment horizontal="center"/>
    </xf>
    <xf numFmtId="164" fontId="1" fillId="0" borderId="4" xfId="1" applyNumberFormat="1" applyFont="1" applyFill="1" applyBorder="1" applyAlignment="1">
      <alignment horizontal="center"/>
    </xf>
    <xf numFmtId="164" fontId="1" fillId="0" borderId="3" xfId="1" applyNumberFormat="1" applyFont="1" applyFill="1" applyBorder="1" applyAlignment="1">
      <alignment horizontal="center"/>
    </xf>
    <xf numFmtId="44" fontId="2" fillId="0" borderId="17" xfId="1" applyFont="1" applyFill="1" applyBorder="1" applyAlignment="1">
      <alignment horizontal="center"/>
    </xf>
    <xf numFmtId="44" fontId="2" fillId="0" borderId="18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44" fontId="1" fillId="0" borderId="2" xfId="1" applyFont="1" applyFill="1" applyBorder="1" applyAlignment="1">
      <alignment horizontal="center"/>
    </xf>
    <xf numFmtId="44" fontId="1" fillId="0" borderId="4" xfId="1" applyFont="1" applyFill="1" applyBorder="1" applyAlignment="1">
      <alignment horizontal="center"/>
    </xf>
    <xf numFmtId="44" fontId="1" fillId="0" borderId="3" xfId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1" fillId="0" borderId="26" xfId="0" applyFont="1" applyFill="1" applyBorder="1" applyAlignment="1">
      <alignment horizontal="center" vertical="center" wrapText="1"/>
    </xf>
    <xf numFmtId="9" fontId="2" fillId="3" borderId="2" xfId="2" applyFont="1" applyFill="1" applyBorder="1" applyAlignment="1">
      <alignment horizontal="center"/>
    </xf>
    <xf numFmtId="9" fontId="2" fillId="3" borderId="3" xfId="2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right"/>
    </xf>
    <xf numFmtId="10" fontId="1" fillId="0" borderId="5" xfId="2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2" fillId="0" borderId="17" xfId="0" applyFont="1" applyFill="1" applyBorder="1" applyAlignment="1"/>
    <xf numFmtId="0" fontId="2" fillId="0" borderId="18" xfId="0" applyFont="1" applyFill="1" applyBorder="1" applyAlignment="1"/>
    <xf numFmtId="10" fontId="2" fillId="3" borderId="14" xfId="2" applyNumberFormat="1" applyFont="1" applyFill="1" applyBorder="1" applyAlignment="1">
      <alignment horizontal="center"/>
    </xf>
    <xf numFmtId="10" fontId="2" fillId="3" borderId="9" xfId="2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/>
    </xf>
    <xf numFmtId="44" fontId="1" fillId="0" borderId="17" xfId="1" applyFont="1" applyFill="1" applyBorder="1" applyAlignment="1">
      <alignment horizontal="center" vertical="center"/>
    </xf>
    <xf numFmtId="44" fontId="1" fillId="0" borderId="18" xfId="1" applyFont="1" applyFill="1" applyBorder="1" applyAlignment="1">
      <alignment horizontal="center" vertical="center"/>
    </xf>
    <xf numFmtId="44" fontId="1" fillId="0" borderId="19" xfId="1" applyFont="1" applyFill="1" applyBorder="1" applyAlignment="1">
      <alignment horizontal="center" vertical="center"/>
    </xf>
    <xf numFmtId="44" fontId="2" fillId="0" borderId="18" xfId="1" applyFont="1" applyFill="1" applyBorder="1" applyAlignment="1">
      <alignment horizontal="center" vertical="center"/>
    </xf>
    <xf numFmtId="44" fontId="1" fillId="0" borderId="2" xfId="1" applyFont="1" applyFill="1" applyBorder="1" applyAlignment="1">
      <alignment horizontal="center" vertical="center"/>
    </xf>
    <xf numFmtId="44" fontId="1" fillId="0" borderId="4" xfId="1" applyFont="1" applyFill="1" applyBorder="1" applyAlignment="1">
      <alignment horizontal="center" vertical="center"/>
    </xf>
    <xf numFmtId="44" fontId="1" fillId="0" borderId="3" xfId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10" fontId="2" fillId="3" borderId="5" xfId="2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1" fillId="2" borderId="37" xfId="0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164" fontId="2" fillId="0" borderId="18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4" fontId="2" fillId="0" borderId="13" xfId="0" applyNumberFormat="1" applyFont="1" applyBorder="1" applyAlignment="1">
      <alignment horizontal="center"/>
    </xf>
    <xf numFmtId="44" fontId="1" fillId="0" borderId="13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44" fontId="2" fillId="0" borderId="14" xfId="1" applyFont="1" applyFill="1" applyBorder="1" applyAlignment="1">
      <alignment horizontal="center" vertical="center"/>
    </xf>
    <xf numFmtId="44" fontId="2" fillId="0" borderId="9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vertical="center"/>
    </xf>
    <xf numFmtId="0" fontId="4" fillId="0" borderId="5" xfId="3" applyNumberFormat="1" applyFont="1" applyFill="1" applyBorder="1" applyAlignment="1">
      <alignment horizontal="center" vertical="center"/>
    </xf>
    <xf numFmtId="44" fontId="5" fillId="0" borderId="14" xfId="1" applyFont="1" applyFill="1" applyBorder="1" applyAlignment="1">
      <alignment vertical="center"/>
    </xf>
    <xf numFmtId="44" fontId="5" fillId="0" borderId="9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vertical="center"/>
    </xf>
    <xf numFmtId="0" fontId="4" fillId="0" borderId="0" xfId="3" applyNumberFormat="1" applyFont="1" applyFill="1" applyBorder="1" applyAlignment="1">
      <alignment horizontal="center" vertical="center"/>
    </xf>
    <xf numFmtId="44" fontId="5" fillId="4" borderId="28" xfId="1" applyFont="1" applyFill="1" applyBorder="1" applyAlignment="1">
      <alignment horizontal="center" vertical="center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colors>
    <mruColors>
      <color rgb="FF4FFF7D"/>
      <color rgb="FFFFFF81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abSelected="1" zoomScale="130" zoomScaleNormal="130" workbookViewId="0">
      <selection activeCell="A47" sqref="A47"/>
    </sheetView>
  </sheetViews>
  <sheetFormatPr defaultRowHeight="12.75" x14ac:dyDescent="0.2"/>
  <cols>
    <col min="1" max="1" width="16.5703125" style="1" customWidth="1"/>
    <col min="2" max="2" width="13.28515625" style="1" customWidth="1"/>
    <col min="3" max="3" width="9.140625" style="1"/>
    <col min="4" max="4" width="10.7109375" style="1" customWidth="1"/>
    <col min="5" max="5" width="10.28515625" style="1" customWidth="1"/>
    <col min="6" max="6" width="9.140625" style="1"/>
    <col min="7" max="7" width="15.140625" style="1" customWidth="1"/>
    <col min="8" max="8" width="11.85546875" style="1" bestFit="1" customWidth="1"/>
    <col min="9" max="9" width="12.42578125" style="1" customWidth="1"/>
    <col min="10" max="10" width="12.28515625" style="1" bestFit="1" customWidth="1"/>
    <col min="11" max="11" width="6.42578125" style="1" customWidth="1"/>
    <col min="12" max="12" width="7.5703125" style="1" customWidth="1"/>
    <col min="13" max="13" width="43.28515625" style="1" bestFit="1" customWidth="1"/>
    <col min="14" max="16384" width="9.140625" style="1"/>
  </cols>
  <sheetData>
    <row r="1" spans="1:13" ht="12.75" customHeight="1" thickBot="1" x14ac:dyDescent="0.25">
      <c r="A1" s="164" t="s">
        <v>76</v>
      </c>
      <c r="B1" s="165"/>
      <c r="C1" s="165"/>
      <c r="D1" s="165"/>
      <c r="E1" s="165"/>
      <c r="F1" s="165"/>
      <c r="G1" s="165"/>
      <c r="H1" s="165"/>
      <c r="I1" s="165"/>
      <c r="J1" s="166"/>
      <c r="K1" s="7"/>
      <c r="L1" s="7"/>
      <c r="M1" s="7"/>
    </row>
    <row r="2" spans="1:13" ht="12.75" customHeight="1" thickBot="1" x14ac:dyDescent="0.25">
      <c r="A2" s="118" t="s">
        <v>77</v>
      </c>
      <c r="B2" s="119"/>
      <c r="C2" s="119"/>
      <c r="D2" s="119"/>
      <c r="E2" s="119"/>
      <c r="F2" s="119"/>
      <c r="G2" s="119"/>
      <c r="H2" s="119"/>
      <c r="I2" s="169"/>
      <c r="J2" s="169"/>
      <c r="K2" s="169"/>
      <c r="L2" s="169"/>
      <c r="M2" s="52" t="s">
        <v>123</v>
      </c>
    </row>
    <row r="3" spans="1:13" ht="12.75" customHeight="1" x14ac:dyDescent="0.2">
      <c r="A3" s="8">
        <v>1</v>
      </c>
      <c r="B3" s="167" t="s">
        <v>78</v>
      </c>
      <c r="C3" s="168"/>
      <c r="D3" s="168"/>
      <c r="E3" s="168"/>
      <c r="F3" s="168"/>
      <c r="G3" s="168"/>
      <c r="H3" s="168"/>
      <c r="I3" s="159" t="s">
        <v>150</v>
      </c>
      <c r="J3" s="159"/>
      <c r="K3" s="159"/>
      <c r="L3" s="159"/>
      <c r="M3" s="64"/>
    </row>
    <row r="4" spans="1:13" ht="12.75" customHeight="1" x14ac:dyDescent="0.2">
      <c r="A4" s="9">
        <v>2</v>
      </c>
      <c r="B4" s="101" t="s">
        <v>149</v>
      </c>
      <c r="C4" s="102"/>
      <c r="D4" s="102"/>
      <c r="E4" s="102"/>
      <c r="F4" s="102"/>
      <c r="G4" s="102"/>
      <c r="H4" s="102"/>
      <c r="I4" s="160">
        <v>2118.13</v>
      </c>
      <c r="J4" s="160"/>
      <c r="K4" s="160"/>
      <c r="L4" s="160"/>
      <c r="M4" s="63" t="s">
        <v>140</v>
      </c>
    </row>
    <row r="5" spans="1:13" ht="12.75" customHeight="1" x14ac:dyDescent="0.2">
      <c r="A5" s="9">
        <v>3</v>
      </c>
      <c r="B5" s="113" t="s">
        <v>79</v>
      </c>
      <c r="C5" s="114"/>
      <c r="D5" s="114"/>
      <c r="E5" s="114"/>
      <c r="F5" s="114"/>
      <c r="G5" s="114"/>
      <c r="H5" s="114"/>
      <c r="I5" s="161" t="s">
        <v>138</v>
      </c>
      <c r="J5" s="161"/>
      <c r="K5" s="161"/>
      <c r="L5" s="161"/>
      <c r="M5" s="10"/>
    </row>
    <row r="6" spans="1:13" ht="12.75" customHeight="1" x14ac:dyDescent="0.2">
      <c r="A6" s="9">
        <v>4</v>
      </c>
      <c r="B6" s="101" t="s">
        <v>80</v>
      </c>
      <c r="C6" s="102"/>
      <c r="D6" s="102"/>
      <c r="E6" s="102"/>
      <c r="F6" s="102"/>
      <c r="G6" s="102"/>
      <c r="H6" s="102"/>
      <c r="I6" s="162">
        <v>45681</v>
      </c>
      <c r="J6" s="162"/>
      <c r="K6" s="162"/>
      <c r="L6" s="162"/>
      <c r="M6" s="10"/>
    </row>
    <row r="7" spans="1:13" ht="12.75" customHeight="1" x14ac:dyDescent="0.2">
      <c r="A7" s="9">
        <v>5</v>
      </c>
      <c r="B7" s="101" t="s">
        <v>107</v>
      </c>
      <c r="C7" s="102"/>
      <c r="D7" s="102"/>
      <c r="E7" s="102"/>
      <c r="F7" s="102"/>
      <c r="G7" s="102"/>
      <c r="H7" s="102"/>
      <c r="I7" s="163">
        <v>12</v>
      </c>
      <c r="J7" s="163"/>
      <c r="K7" s="163"/>
      <c r="L7" s="163"/>
      <c r="M7" s="10"/>
    </row>
    <row r="8" spans="1:13" ht="12.75" customHeight="1" x14ac:dyDescent="0.2">
      <c r="A8" s="9">
        <v>6</v>
      </c>
      <c r="B8" s="101" t="s">
        <v>147</v>
      </c>
      <c r="C8" s="102"/>
      <c r="D8" s="102"/>
      <c r="E8" s="102"/>
      <c r="F8" s="102"/>
      <c r="G8" s="102"/>
      <c r="H8" s="102"/>
      <c r="I8" s="163">
        <v>40</v>
      </c>
      <c r="J8" s="163"/>
      <c r="K8" s="163"/>
      <c r="L8" s="163"/>
      <c r="M8" s="10"/>
    </row>
    <row r="9" spans="1:13" ht="12.75" customHeight="1" x14ac:dyDescent="0.2">
      <c r="A9" s="9">
        <v>7</v>
      </c>
      <c r="B9" s="101" t="s">
        <v>103</v>
      </c>
      <c r="C9" s="102"/>
      <c r="D9" s="102"/>
      <c r="E9" s="102"/>
      <c r="F9" s="102"/>
      <c r="G9" s="102"/>
      <c r="H9" s="102"/>
      <c r="I9" s="163">
        <v>2</v>
      </c>
      <c r="J9" s="163"/>
      <c r="K9" s="163"/>
      <c r="L9" s="163"/>
      <c r="M9" s="10"/>
    </row>
    <row r="10" spans="1:13" ht="12.75" customHeight="1" thickBot="1" x14ac:dyDescent="0.25">
      <c r="A10" s="176"/>
      <c r="B10" s="176"/>
      <c r="C10" s="176"/>
      <c r="D10" s="176"/>
      <c r="E10" s="176"/>
      <c r="F10" s="176"/>
      <c r="G10" s="176"/>
      <c r="H10" s="176"/>
      <c r="I10" s="177"/>
      <c r="J10" s="177"/>
      <c r="K10" s="10"/>
      <c r="L10" s="10"/>
      <c r="M10" s="10"/>
    </row>
    <row r="11" spans="1:13" ht="12.75" customHeight="1" thickBot="1" x14ac:dyDescent="0.25">
      <c r="A11" s="118" t="s">
        <v>81</v>
      </c>
      <c r="B11" s="119"/>
      <c r="C11" s="119"/>
      <c r="D11" s="119"/>
      <c r="E11" s="119"/>
      <c r="F11" s="119"/>
      <c r="G11" s="120"/>
      <c r="H11" s="41" t="s">
        <v>82</v>
      </c>
      <c r="I11" s="40" t="s">
        <v>83</v>
      </c>
      <c r="J11" s="118" t="s">
        <v>84</v>
      </c>
      <c r="K11" s="119"/>
      <c r="L11" s="120"/>
      <c r="M11" s="52" t="s">
        <v>123</v>
      </c>
    </row>
    <row r="12" spans="1:13" ht="12.75" customHeight="1" x14ac:dyDescent="0.2">
      <c r="A12" s="11" t="s">
        <v>17</v>
      </c>
      <c r="B12" s="173" t="s">
        <v>151</v>
      </c>
      <c r="C12" s="174"/>
      <c r="D12" s="174"/>
      <c r="E12" s="174"/>
      <c r="F12" s="174"/>
      <c r="G12" s="175"/>
      <c r="H12" s="12">
        <v>0</v>
      </c>
      <c r="I12" s="13">
        <v>1</v>
      </c>
      <c r="J12" s="170">
        <f>I4</f>
        <v>2118.13</v>
      </c>
      <c r="K12" s="171"/>
      <c r="L12" s="172"/>
      <c r="M12" s="8" t="s">
        <v>148</v>
      </c>
    </row>
    <row r="13" spans="1:13" ht="12.75" customHeight="1" x14ac:dyDescent="0.2">
      <c r="A13" s="6"/>
      <c r="B13" s="126" t="s">
        <v>86</v>
      </c>
      <c r="C13" s="127"/>
      <c r="D13" s="127"/>
      <c r="E13" s="127"/>
      <c r="F13" s="127"/>
      <c r="G13" s="127"/>
      <c r="H13" s="127"/>
      <c r="I13" s="128"/>
      <c r="J13" s="107">
        <f>SUM(J12:J12)</f>
        <v>2118.13</v>
      </c>
      <c r="K13" s="108"/>
      <c r="L13" s="109"/>
      <c r="M13" s="14"/>
    </row>
    <row r="14" spans="1:13" ht="12.75" customHeight="1" thickBot="1" x14ac:dyDescent="0.25">
      <c r="A14" s="6"/>
      <c r="B14" s="14"/>
      <c r="C14" s="14"/>
      <c r="D14" s="14"/>
      <c r="E14" s="14"/>
      <c r="F14" s="14"/>
      <c r="G14" s="14"/>
      <c r="H14" s="14"/>
      <c r="I14" s="17"/>
      <c r="J14" s="14"/>
      <c r="K14" s="14"/>
      <c r="L14" s="14"/>
      <c r="M14" s="14"/>
    </row>
    <row r="15" spans="1:13" ht="12.75" customHeight="1" thickBot="1" x14ac:dyDescent="0.25">
      <c r="A15" s="118" t="s">
        <v>124</v>
      </c>
      <c r="B15" s="119"/>
      <c r="C15" s="119"/>
      <c r="D15" s="119"/>
      <c r="E15" s="119"/>
      <c r="F15" s="119"/>
      <c r="G15" s="120"/>
      <c r="H15" s="41" t="s">
        <v>82</v>
      </c>
      <c r="I15" s="40" t="s">
        <v>83</v>
      </c>
      <c r="J15" s="118" t="s">
        <v>84</v>
      </c>
      <c r="K15" s="119"/>
      <c r="L15" s="120"/>
      <c r="M15" s="52" t="s">
        <v>123</v>
      </c>
    </row>
    <row r="16" spans="1:13" ht="12.75" customHeight="1" x14ac:dyDescent="0.2">
      <c r="A16" s="9" t="s">
        <v>18</v>
      </c>
      <c r="B16" s="113" t="s">
        <v>99</v>
      </c>
      <c r="C16" s="114"/>
      <c r="D16" s="114"/>
      <c r="E16" s="114"/>
      <c r="F16" s="114"/>
      <c r="G16" s="115"/>
      <c r="H16" s="45">
        <f>'B-EncargosSociais'!F34</f>
        <v>0.71339679999999994</v>
      </c>
      <c r="I16" s="25">
        <v>1</v>
      </c>
      <c r="J16" s="139">
        <f>J13*H16</f>
        <v>1511.067163984</v>
      </c>
      <c r="K16" s="140"/>
      <c r="L16" s="141"/>
      <c r="M16" s="42" t="s">
        <v>125</v>
      </c>
    </row>
    <row r="17" spans="1:17" ht="12.75" customHeight="1" thickBot="1" x14ac:dyDescent="0.25">
      <c r="A17" s="67"/>
      <c r="B17" s="68"/>
      <c r="C17" s="68"/>
      <c r="D17" s="68"/>
      <c r="E17" s="68"/>
      <c r="F17" s="68"/>
      <c r="G17" s="68"/>
      <c r="H17" s="69"/>
      <c r="I17" s="70"/>
      <c r="J17" s="71"/>
      <c r="K17" s="72"/>
      <c r="L17" s="71"/>
      <c r="M17" s="73"/>
    </row>
    <row r="18" spans="1:17" ht="12.75" customHeight="1" thickBot="1" x14ac:dyDescent="0.25">
      <c r="A18" s="97" t="s">
        <v>127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57"/>
    </row>
    <row r="19" spans="1:17" ht="12.75" customHeight="1" thickBot="1" x14ac:dyDescent="0.25">
      <c r="A19" s="65"/>
      <c r="B19" s="155" t="s">
        <v>128</v>
      </c>
      <c r="C19" s="156"/>
      <c r="D19" s="156"/>
      <c r="E19" s="156"/>
      <c r="F19" s="157"/>
      <c r="G19" s="65" t="s">
        <v>129</v>
      </c>
      <c r="H19" s="74" t="s">
        <v>130</v>
      </c>
      <c r="I19" s="110" t="s">
        <v>93</v>
      </c>
      <c r="J19" s="111"/>
      <c r="K19" s="111"/>
      <c r="L19" s="112"/>
      <c r="M19" s="75" t="s">
        <v>123</v>
      </c>
      <c r="N19" s="136" t="s">
        <v>131</v>
      </c>
      <c r="O19" s="136"/>
      <c r="P19" s="136"/>
      <c r="Q19" s="136"/>
    </row>
    <row r="20" spans="1:17" ht="12.75" customHeight="1" x14ac:dyDescent="0.2">
      <c r="A20" s="9" t="s">
        <v>20</v>
      </c>
      <c r="B20" s="113" t="s">
        <v>132</v>
      </c>
      <c r="C20" s="114"/>
      <c r="D20" s="114"/>
      <c r="E20" s="114"/>
      <c r="F20" s="114"/>
      <c r="G20" s="76">
        <v>598</v>
      </c>
      <c r="H20" s="8">
        <v>1</v>
      </c>
      <c r="I20" s="79">
        <f>G20</f>
        <v>598</v>
      </c>
      <c r="J20" s="142"/>
      <c r="K20" s="142"/>
      <c r="L20" s="80"/>
      <c r="M20" s="66" t="s">
        <v>139</v>
      </c>
      <c r="N20" s="137"/>
      <c r="O20" s="136"/>
      <c r="P20" s="136"/>
      <c r="Q20" s="136"/>
    </row>
    <row r="21" spans="1:17" ht="12.75" customHeight="1" x14ac:dyDescent="0.2">
      <c r="A21" s="67"/>
      <c r="B21" s="116" t="s">
        <v>0</v>
      </c>
      <c r="C21" s="116"/>
      <c r="D21" s="116"/>
      <c r="E21" s="116"/>
      <c r="F21" s="116"/>
      <c r="G21" s="117"/>
      <c r="H21" s="117"/>
      <c r="I21" s="143">
        <f>SUM(I20:L20)</f>
        <v>598</v>
      </c>
      <c r="J21" s="144"/>
      <c r="K21" s="144"/>
      <c r="L21" s="145"/>
      <c r="M21" s="17"/>
    </row>
    <row r="22" spans="1:17" ht="12.75" customHeight="1" thickBot="1" x14ac:dyDescent="0.25"/>
    <row r="23" spans="1:17" ht="12.75" customHeight="1" thickBot="1" x14ac:dyDescent="0.25">
      <c r="A23" s="97" t="s">
        <v>133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15"/>
    </row>
    <row r="24" spans="1:17" ht="12.75" customHeight="1" thickBot="1" x14ac:dyDescent="0.25">
      <c r="A24" s="16"/>
      <c r="B24" s="155" t="s">
        <v>94</v>
      </c>
      <c r="C24" s="156"/>
      <c r="D24" s="156"/>
      <c r="E24" s="156"/>
      <c r="F24" s="157"/>
      <c r="G24" s="155" t="s">
        <v>95</v>
      </c>
      <c r="H24" s="157"/>
      <c r="I24" s="110" t="s">
        <v>93</v>
      </c>
      <c r="J24" s="111"/>
      <c r="K24" s="111"/>
      <c r="L24" s="112"/>
      <c r="M24" s="52" t="s">
        <v>123</v>
      </c>
    </row>
    <row r="25" spans="1:17" ht="12.75" customHeight="1" x14ac:dyDescent="0.2">
      <c r="A25" s="39" t="s">
        <v>23</v>
      </c>
      <c r="B25" s="129" t="s">
        <v>96</v>
      </c>
      <c r="C25" s="130"/>
      <c r="D25" s="130"/>
      <c r="E25" s="130"/>
      <c r="F25" s="130"/>
      <c r="G25" s="131">
        <v>0.01</v>
      </c>
      <c r="H25" s="132"/>
      <c r="I25" s="91">
        <f>(J13+J16)*$G$25</f>
        <v>36.291971639840007</v>
      </c>
      <c r="J25" s="92"/>
      <c r="K25" s="92"/>
      <c r="L25" s="93"/>
      <c r="M25" s="38" t="s">
        <v>126</v>
      </c>
      <c r="N25" s="146" t="s">
        <v>111</v>
      </c>
      <c r="O25" s="147"/>
      <c r="P25" s="147"/>
      <c r="Q25" s="148"/>
    </row>
    <row r="26" spans="1:17" ht="12.75" customHeight="1" x14ac:dyDescent="0.2">
      <c r="A26" s="9" t="s">
        <v>39</v>
      </c>
      <c r="B26" s="99" t="s">
        <v>11</v>
      </c>
      <c r="C26" s="99"/>
      <c r="D26" s="99"/>
      <c r="E26" s="99"/>
      <c r="F26" s="99"/>
      <c r="G26" s="138">
        <v>0.15</v>
      </c>
      <c r="H26" s="138"/>
      <c r="I26" s="82">
        <f>(J13+J16)*G26</f>
        <v>544.37957459760003</v>
      </c>
      <c r="J26" s="83"/>
      <c r="K26" s="83"/>
      <c r="L26" s="84"/>
      <c r="M26" s="38" t="s">
        <v>126</v>
      </c>
      <c r="N26" s="149"/>
      <c r="O26" s="150"/>
      <c r="P26" s="150"/>
      <c r="Q26" s="151"/>
    </row>
    <row r="27" spans="1:17" ht="12.75" customHeight="1" x14ac:dyDescent="0.2">
      <c r="A27" s="19" t="s">
        <v>58</v>
      </c>
      <c r="B27" s="99" t="s">
        <v>109</v>
      </c>
      <c r="C27" s="99"/>
      <c r="D27" s="99"/>
      <c r="E27" s="99"/>
      <c r="F27" s="99"/>
      <c r="G27" s="158">
        <v>0.03</v>
      </c>
      <c r="H27" s="158"/>
      <c r="I27" s="82">
        <f>(J13+J16)*G27</f>
        <v>108.87591491952</v>
      </c>
      <c r="J27" s="83"/>
      <c r="K27" s="83"/>
      <c r="L27" s="84"/>
      <c r="M27" s="38" t="s">
        <v>126</v>
      </c>
      <c r="N27" s="149"/>
      <c r="O27" s="150"/>
      <c r="P27" s="150"/>
      <c r="Q27" s="151"/>
    </row>
    <row r="28" spans="1:17" ht="12.75" customHeight="1" x14ac:dyDescent="0.2">
      <c r="A28" s="19" t="s">
        <v>118</v>
      </c>
      <c r="B28" s="99" t="s">
        <v>108</v>
      </c>
      <c r="C28" s="99"/>
      <c r="D28" s="99"/>
      <c r="E28" s="99"/>
      <c r="F28" s="99"/>
      <c r="G28" s="138">
        <v>6.4999999999999997E-3</v>
      </c>
      <c r="H28" s="138"/>
      <c r="I28" s="82">
        <f>(J13+J16)*G28</f>
        <v>23.589781565896001</v>
      </c>
      <c r="J28" s="83"/>
      <c r="K28" s="83"/>
      <c r="L28" s="84"/>
      <c r="M28" s="38" t="s">
        <v>126</v>
      </c>
      <c r="N28" s="149"/>
      <c r="O28" s="150"/>
      <c r="P28" s="150"/>
      <c r="Q28" s="151"/>
    </row>
    <row r="29" spans="1:17" ht="12.75" customHeight="1" x14ac:dyDescent="0.2">
      <c r="A29" s="19" t="s">
        <v>119</v>
      </c>
      <c r="B29" s="99" t="s">
        <v>116</v>
      </c>
      <c r="C29" s="99"/>
      <c r="D29" s="99"/>
      <c r="E29" s="99"/>
      <c r="F29" s="99"/>
      <c r="G29" s="138">
        <v>0.02</v>
      </c>
      <c r="H29" s="138"/>
      <c r="I29" s="82">
        <f>(J13+J16)*G29</f>
        <v>72.583943279680014</v>
      </c>
      <c r="J29" s="83"/>
      <c r="K29" s="83"/>
      <c r="L29" s="84"/>
      <c r="M29" s="38" t="s">
        <v>137</v>
      </c>
      <c r="N29" s="149"/>
      <c r="O29" s="150"/>
      <c r="P29" s="150"/>
      <c r="Q29" s="151"/>
    </row>
    <row r="30" spans="1:17" ht="12.75" customHeight="1" x14ac:dyDescent="0.2">
      <c r="A30" s="46" t="s">
        <v>110</v>
      </c>
      <c r="B30" s="133" t="s">
        <v>115</v>
      </c>
      <c r="C30" s="134"/>
      <c r="D30" s="134"/>
      <c r="E30" s="134"/>
      <c r="F30" s="135"/>
      <c r="G30" s="105">
        <v>0</v>
      </c>
      <c r="H30" s="106"/>
      <c r="I30" s="82">
        <f>(J13+J16)*G30</f>
        <v>0</v>
      </c>
      <c r="J30" s="83"/>
      <c r="K30" s="83"/>
      <c r="L30" s="84"/>
      <c r="M30" s="38" t="s">
        <v>126</v>
      </c>
      <c r="N30" s="149"/>
      <c r="O30" s="150"/>
      <c r="P30" s="150"/>
      <c r="Q30" s="151"/>
    </row>
    <row r="31" spans="1:17" ht="12.75" customHeight="1" x14ac:dyDescent="0.2">
      <c r="A31" s="46" t="s">
        <v>110</v>
      </c>
      <c r="B31" s="133" t="s">
        <v>117</v>
      </c>
      <c r="C31" s="134"/>
      <c r="D31" s="134"/>
      <c r="E31" s="134"/>
      <c r="F31" s="135"/>
      <c r="G31" s="105">
        <v>0</v>
      </c>
      <c r="H31" s="106"/>
      <c r="I31" s="82">
        <f>(J13+J16)*G31</f>
        <v>0</v>
      </c>
      <c r="J31" s="83"/>
      <c r="K31" s="83"/>
      <c r="L31" s="84"/>
      <c r="M31" s="38" t="s">
        <v>126</v>
      </c>
      <c r="N31" s="149"/>
      <c r="O31" s="150"/>
      <c r="P31" s="150"/>
      <c r="Q31" s="151"/>
    </row>
    <row r="32" spans="1:17" ht="12.75" customHeight="1" x14ac:dyDescent="0.2">
      <c r="A32" s="46" t="s">
        <v>110</v>
      </c>
      <c r="B32" s="133" t="s">
        <v>110</v>
      </c>
      <c r="C32" s="134"/>
      <c r="D32" s="134"/>
      <c r="E32" s="134"/>
      <c r="F32" s="135"/>
      <c r="G32" s="105">
        <v>0</v>
      </c>
      <c r="H32" s="106"/>
      <c r="I32" s="82">
        <f>(J13+J16)*G32</f>
        <v>0</v>
      </c>
      <c r="J32" s="83"/>
      <c r="K32" s="83"/>
      <c r="L32" s="84"/>
      <c r="M32" s="38" t="s">
        <v>126</v>
      </c>
      <c r="N32" s="152"/>
      <c r="O32" s="153"/>
      <c r="P32" s="153"/>
      <c r="Q32" s="154"/>
    </row>
    <row r="33" spans="1:13" ht="12.75" customHeight="1" x14ac:dyDescent="0.2">
      <c r="A33" s="6"/>
      <c r="B33" s="124" t="s">
        <v>0</v>
      </c>
      <c r="C33" s="124"/>
      <c r="D33" s="124"/>
      <c r="E33" s="124"/>
      <c r="F33" s="124"/>
      <c r="G33" s="125">
        <f>SUM(G25:H32)</f>
        <v>0.2165</v>
      </c>
      <c r="H33" s="125"/>
      <c r="I33" s="88">
        <f>SUM(I25:L32)</f>
        <v>785.72118600253611</v>
      </c>
      <c r="J33" s="89"/>
      <c r="K33" s="89"/>
      <c r="L33" s="90"/>
      <c r="M33" s="18"/>
    </row>
    <row r="34" spans="1:13" ht="12.75" customHeight="1" thickBot="1" x14ac:dyDescent="0.25"/>
    <row r="35" spans="1:13" ht="13.5" customHeight="1" thickBot="1" x14ac:dyDescent="0.25">
      <c r="A35" s="97" t="s">
        <v>101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15"/>
    </row>
    <row r="36" spans="1:13" ht="15.75" customHeight="1" thickBot="1" x14ac:dyDescent="0.25">
      <c r="A36" s="121" t="s">
        <v>98</v>
      </c>
      <c r="B36" s="122"/>
      <c r="C36" s="122"/>
      <c r="D36" s="122"/>
      <c r="E36" s="122"/>
      <c r="F36" s="122"/>
      <c r="G36" s="122"/>
      <c r="H36" s="123"/>
      <c r="I36" s="110" t="s">
        <v>93</v>
      </c>
      <c r="J36" s="111"/>
      <c r="K36" s="111"/>
      <c r="L36" s="112"/>
      <c r="M36" s="52" t="s">
        <v>123</v>
      </c>
    </row>
    <row r="37" spans="1:13" ht="15" customHeight="1" x14ac:dyDescent="0.2">
      <c r="A37" s="8" t="s">
        <v>104</v>
      </c>
      <c r="B37" s="100" t="s">
        <v>100</v>
      </c>
      <c r="C37" s="100"/>
      <c r="D37" s="100"/>
      <c r="E37" s="100"/>
      <c r="F37" s="100"/>
      <c r="G37" s="100"/>
      <c r="H37" s="100"/>
      <c r="I37" s="91">
        <f>J13</f>
        <v>2118.13</v>
      </c>
      <c r="J37" s="92"/>
      <c r="K37" s="92"/>
      <c r="L37" s="93"/>
      <c r="M37" s="23"/>
    </row>
    <row r="38" spans="1:13" x14ac:dyDescent="0.2">
      <c r="A38" s="9" t="s">
        <v>105</v>
      </c>
      <c r="B38" s="99" t="s">
        <v>99</v>
      </c>
      <c r="C38" s="99"/>
      <c r="D38" s="99"/>
      <c r="E38" s="99"/>
      <c r="F38" s="99"/>
      <c r="G38" s="99"/>
      <c r="H38" s="99"/>
      <c r="I38" s="82">
        <f>J16</f>
        <v>1511.067163984</v>
      </c>
      <c r="J38" s="83"/>
      <c r="K38" s="83"/>
      <c r="L38" s="84"/>
      <c r="M38" s="23"/>
    </row>
    <row r="39" spans="1:13" x14ac:dyDescent="0.2">
      <c r="A39" s="9" t="s">
        <v>106</v>
      </c>
      <c r="B39" s="101" t="s">
        <v>135</v>
      </c>
      <c r="C39" s="102"/>
      <c r="D39" s="102"/>
      <c r="E39" s="102"/>
      <c r="F39" s="102"/>
      <c r="G39" s="102"/>
      <c r="H39" s="103"/>
      <c r="I39" s="82">
        <f>I21</f>
        <v>598</v>
      </c>
      <c r="J39" s="83"/>
      <c r="K39" s="83"/>
      <c r="L39" s="84"/>
      <c r="M39" s="56"/>
    </row>
    <row r="40" spans="1:13" x14ac:dyDescent="0.2">
      <c r="A40" s="9" t="s">
        <v>134</v>
      </c>
      <c r="B40" s="99" t="s">
        <v>97</v>
      </c>
      <c r="C40" s="99"/>
      <c r="D40" s="99"/>
      <c r="E40" s="99"/>
      <c r="F40" s="99"/>
      <c r="G40" s="99"/>
      <c r="H40" s="99"/>
      <c r="I40" s="82">
        <f>I33</f>
        <v>785.72118600253611</v>
      </c>
      <c r="J40" s="83"/>
      <c r="K40" s="83"/>
      <c r="L40" s="84"/>
      <c r="M40" s="56"/>
    </row>
    <row r="41" spans="1:13" x14ac:dyDescent="0.2">
      <c r="A41" s="20"/>
      <c r="B41" s="85" t="s">
        <v>136</v>
      </c>
      <c r="C41" s="86"/>
      <c r="D41" s="86"/>
      <c r="E41" s="86"/>
      <c r="F41" s="86"/>
      <c r="G41" s="86"/>
      <c r="H41" s="87"/>
      <c r="I41" s="94">
        <f>SUM(I37:J40)</f>
        <v>5012.9183499865367</v>
      </c>
      <c r="J41" s="95"/>
      <c r="K41" s="95"/>
      <c r="L41" s="96"/>
      <c r="M41" s="18"/>
    </row>
    <row r="42" spans="1:13" ht="13.5" thickBot="1" x14ac:dyDescent="0.25"/>
    <row r="43" spans="1:13" ht="13.5" thickBot="1" x14ac:dyDescent="0.25">
      <c r="A43" s="97" t="s">
        <v>102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15"/>
    </row>
    <row r="44" spans="1:13" ht="13.5" thickBot="1" x14ac:dyDescent="0.25">
      <c r="A44" s="54"/>
      <c r="B44" s="104" t="s">
        <v>114</v>
      </c>
      <c r="C44" s="104"/>
      <c r="D44" s="104" t="s">
        <v>141</v>
      </c>
      <c r="E44" s="104"/>
      <c r="F44" s="104" t="s">
        <v>142</v>
      </c>
      <c r="G44" s="104"/>
      <c r="H44" s="62" t="s">
        <v>112</v>
      </c>
      <c r="I44" s="202" t="s">
        <v>113</v>
      </c>
      <c r="J44" s="203"/>
      <c r="K44" s="58"/>
      <c r="L44" s="59"/>
      <c r="M44" s="57"/>
    </row>
    <row r="45" spans="1:13" ht="15" customHeight="1" x14ac:dyDescent="0.2">
      <c r="A45" s="57"/>
      <c r="B45" s="161" t="s">
        <v>153</v>
      </c>
      <c r="C45" s="161"/>
      <c r="D45" s="210">
        <v>1</v>
      </c>
      <c r="E45" s="210"/>
      <c r="F45" s="211">
        <f>I41</f>
        <v>5012.9183499865367</v>
      </c>
      <c r="G45" s="210"/>
      <c r="H45" s="214">
        <v>12</v>
      </c>
      <c r="I45" s="212">
        <f>F45*H45</f>
        <v>60155.020199838444</v>
      </c>
      <c r="J45" s="213"/>
      <c r="K45" s="201"/>
      <c r="L45" s="201"/>
      <c r="M45" s="57"/>
    </row>
    <row r="46" spans="1:13" ht="15.75" x14ac:dyDescent="0.2">
      <c r="A46" s="53"/>
      <c r="B46" s="204" t="s">
        <v>152</v>
      </c>
      <c r="C46" s="205"/>
      <c r="D46" s="81">
        <v>1</v>
      </c>
      <c r="E46" s="81"/>
      <c r="F46" s="206">
        <f>I41</f>
        <v>5012.9183499865367</v>
      </c>
      <c r="G46" s="206"/>
      <c r="H46" s="207">
        <v>12</v>
      </c>
      <c r="I46" s="208">
        <f>F46*H46</f>
        <v>60155.020199838444</v>
      </c>
      <c r="J46" s="209"/>
      <c r="K46" s="60"/>
      <c r="L46" s="60"/>
      <c r="M46" s="21"/>
    </row>
    <row r="47" spans="1:13" ht="15.75" x14ac:dyDescent="0.2">
      <c r="A47" s="73"/>
      <c r="B47" s="72"/>
      <c r="C47" s="72"/>
      <c r="D47" s="215"/>
      <c r="E47" s="215"/>
      <c r="F47" s="216"/>
      <c r="G47" s="216"/>
      <c r="H47" s="217"/>
      <c r="I47" s="218">
        <f>I45+I46</f>
        <v>120310.04039967689</v>
      </c>
      <c r="J47" s="218"/>
      <c r="K47" s="60"/>
      <c r="L47" s="60"/>
      <c r="M47" s="21"/>
    </row>
    <row r="48" spans="1:13" ht="13.5" thickBot="1" x14ac:dyDescent="0.25"/>
    <row r="49" spans="2:10" ht="13.5" customHeight="1" thickBot="1" x14ac:dyDescent="0.25">
      <c r="B49" s="97" t="s">
        <v>143</v>
      </c>
      <c r="C49" s="98"/>
      <c r="D49" s="98"/>
      <c r="E49" s="98"/>
      <c r="F49" s="98"/>
      <c r="G49" s="98"/>
      <c r="H49" s="98"/>
      <c r="I49" s="98"/>
      <c r="J49" s="187"/>
    </row>
    <row r="50" spans="2:10" ht="13.5" thickBot="1" x14ac:dyDescent="0.25">
      <c r="B50" s="188" t="s">
        <v>144</v>
      </c>
      <c r="C50" s="188"/>
      <c r="D50" s="188" t="s">
        <v>154</v>
      </c>
      <c r="E50" s="188"/>
      <c r="F50" s="188" t="s">
        <v>145</v>
      </c>
      <c r="G50" s="188"/>
      <c r="H50" s="188" t="s">
        <v>155</v>
      </c>
      <c r="I50" s="188"/>
      <c r="J50" s="77" t="s">
        <v>0</v>
      </c>
    </row>
    <row r="51" spans="2:10" ht="13.5" thickBot="1" x14ac:dyDescent="0.25">
      <c r="B51" s="178">
        <f>J12</f>
        <v>2118.13</v>
      </c>
      <c r="C51" s="179"/>
      <c r="D51" s="180">
        <f>B51*D46</f>
        <v>2118.13</v>
      </c>
      <c r="E51" s="181"/>
      <c r="F51" s="182">
        <f>I20</f>
        <v>598</v>
      </c>
      <c r="G51" s="179"/>
      <c r="H51" s="183">
        <f>F51*D46</f>
        <v>598</v>
      </c>
      <c r="I51" s="181"/>
      <c r="J51" s="78">
        <f>D51+H51</f>
        <v>2716.13</v>
      </c>
    </row>
    <row r="52" spans="2:10" ht="28.5" customHeight="1" thickBot="1" x14ac:dyDescent="0.25">
      <c r="B52" s="184" t="s">
        <v>146</v>
      </c>
      <c r="C52" s="185"/>
      <c r="D52" s="185"/>
      <c r="E52" s="185"/>
      <c r="F52" s="185"/>
      <c r="G52" s="185"/>
      <c r="H52" s="185"/>
      <c r="I52" s="185"/>
      <c r="J52" s="186"/>
    </row>
    <row r="53" spans="2:10" x14ac:dyDescent="0.2">
      <c r="H53" s="61"/>
    </row>
    <row r="54" spans="2:10" x14ac:dyDescent="0.2">
      <c r="H54" s="61"/>
    </row>
  </sheetData>
  <mergeCells count="104">
    <mergeCell ref="I47:J47"/>
    <mergeCell ref="B51:C51"/>
    <mergeCell ref="D51:E51"/>
    <mergeCell ref="F51:G51"/>
    <mergeCell ref="H51:I51"/>
    <mergeCell ref="B52:J52"/>
    <mergeCell ref="B49:J49"/>
    <mergeCell ref="B50:C50"/>
    <mergeCell ref="D50:E50"/>
    <mergeCell ref="F50:G50"/>
    <mergeCell ref="H50:I50"/>
    <mergeCell ref="I9:L9"/>
    <mergeCell ref="J12:L12"/>
    <mergeCell ref="B8:H8"/>
    <mergeCell ref="B9:H9"/>
    <mergeCell ref="A11:G11"/>
    <mergeCell ref="B12:G12"/>
    <mergeCell ref="I8:L8"/>
    <mergeCell ref="B7:H7"/>
    <mergeCell ref="J11:L11"/>
    <mergeCell ref="A10:J10"/>
    <mergeCell ref="I3:L3"/>
    <mergeCell ref="I4:L4"/>
    <mergeCell ref="I5:L5"/>
    <mergeCell ref="I6:L6"/>
    <mergeCell ref="I7:L7"/>
    <mergeCell ref="A1:J1"/>
    <mergeCell ref="B3:H3"/>
    <mergeCell ref="B4:H4"/>
    <mergeCell ref="B5:H5"/>
    <mergeCell ref="B6:H6"/>
    <mergeCell ref="A2:L2"/>
    <mergeCell ref="B32:F32"/>
    <mergeCell ref="N19:Q20"/>
    <mergeCell ref="B20:F20"/>
    <mergeCell ref="A15:G15"/>
    <mergeCell ref="B30:F30"/>
    <mergeCell ref="B31:F31"/>
    <mergeCell ref="B27:F27"/>
    <mergeCell ref="G30:H30"/>
    <mergeCell ref="G29:H29"/>
    <mergeCell ref="J16:L16"/>
    <mergeCell ref="I19:L19"/>
    <mergeCell ref="I20:L20"/>
    <mergeCell ref="I21:L21"/>
    <mergeCell ref="N25:Q32"/>
    <mergeCell ref="G28:H28"/>
    <mergeCell ref="B24:F24"/>
    <mergeCell ref="G24:H24"/>
    <mergeCell ref="B26:F26"/>
    <mergeCell ref="G26:H26"/>
    <mergeCell ref="B29:F29"/>
    <mergeCell ref="A23:L23"/>
    <mergeCell ref="G27:H27"/>
    <mergeCell ref="B19:F19"/>
    <mergeCell ref="G31:H31"/>
    <mergeCell ref="G32:H32"/>
    <mergeCell ref="J13:L13"/>
    <mergeCell ref="I24:L24"/>
    <mergeCell ref="B16:G16"/>
    <mergeCell ref="B21:H21"/>
    <mergeCell ref="J15:L15"/>
    <mergeCell ref="I36:L36"/>
    <mergeCell ref="A35:L35"/>
    <mergeCell ref="A36:H36"/>
    <mergeCell ref="B33:F33"/>
    <mergeCell ref="G33:H33"/>
    <mergeCell ref="I29:L29"/>
    <mergeCell ref="B13:I13"/>
    <mergeCell ref="I25:L25"/>
    <mergeCell ref="I26:L26"/>
    <mergeCell ref="I27:L27"/>
    <mergeCell ref="I28:L28"/>
    <mergeCell ref="B25:F25"/>
    <mergeCell ref="G25:H25"/>
    <mergeCell ref="B28:F28"/>
    <mergeCell ref="A18:L18"/>
    <mergeCell ref="I30:L30"/>
    <mergeCell ref="I31:L31"/>
    <mergeCell ref="I32:L32"/>
    <mergeCell ref="B46:C46"/>
    <mergeCell ref="D46:E46"/>
    <mergeCell ref="F46:G46"/>
    <mergeCell ref="I46:J46"/>
    <mergeCell ref="I39:L39"/>
    <mergeCell ref="B41:H41"/>
    <mergeCell ref="I33:L33"/>
    <mergeCell ref="I37:L37"/>
    <mergeCell ref="I38:L38"/>
    <mergeCell ref="I40:L40"/>
    <mergeCell ref="I41:L41"/>
    <mergeCell ref="I44:J44"/>
    <mergeCell ref="A43:L43"/>
    <mergeCell ref="B38:H38"/>
    <mergeCell ref="B40:H40"/>
    <mergeCell ref="B37:H37"/>
    <mergeCell ref="B39:H39"/>
    <mergeCell ref="B44:C44"/>
    <mergeCell ref="D44:E44"/>
    <mergeCell ref="F44:G44"/>
    <mergeCell ref="B45:C45"/>
    <mergeCell ref="D45:E45"/>
    <mergeCell ref="F45:G45"/>
    <mergeCell ref="I45:J45"/>
  </mergeCells>
  <pageMargins left="0.78740157480314965" right="0.19685039370078741" top="0.19685039370078741" bottom="0.19685039370078741" header="0.31496062992125984" footer="0.31496062992125984"/>
  <pageSetup paperSize="9" scale="61" orientation="landscape" horizontalDpi="300" verticalDpi="300" r:id="rId1"/>
  <ignoredErrors>
    <ignoredError sqref="I4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19" zoomScale="130" zoomScaleNormal="130" workbookViewId="0">
      <selection activeCell="C12" sqref="C12"/>
    </sheetView>
  </sheetViews>
  <sheetFormatPr defaultRowHeight="12.75" x14ac:dyDescent="0.2"/>
  <cols>
    <col min="1" max="1" width="8.42578125" style="6" bestFit="1" customWidth="1"/>
    <col min="2" max="2" width="27.85546875" style="6" customWidth="1"/>
    <col min="3" max="6" width="12" style="6" customWidth="1"/>
    <col min="7" max="7" width="53.42578125" style="6" customWidth="1"/>
    <col min="8" max="16384" width="9.140625" style="6"/>
  </cols>
  <sheetData>
    <row r="1" spans="1:7" ht="12.75" customHeight="1" thickBot="1" x14ac:dyDescent="0.25">
      <c r="A1" s="189" t="s">
        <v>66</v>
      </c>
      <c r="B1" s="190"/>
      <c r="C1" s="190"/>
      <c r="D1" s="190"/>
      <c r="E1" s="190"/>
      <c r="F1" s="191"/>
    </row>
    <row r="2" spans="1:7" ht="12.75" customHeight="1" thickBot="1" x14ac:dyDescent="0.25">
      <c r="A2" s="192" t="s">
        <v>67</v>
      </c>
      <c r="B2" s="193"/>
      <c r="C2" s="193"/>
      <c r="D2" s="193"/>
      <c r="E2" s="193"/>
      <c r="F2" s="194"/>
    </row>
    <row r="3" spans="1:7" ht="12.75" customHeight="1" thickBot="1" x14ac:dyDescent="0.25">
      <c r="A3" s="31" t="s">
        <v>14</v>
      </c>
      <c r="B3" s="32" t="s">
        <v>15</v>
      </c>
      <c r="C3" s="32" t="s">
        <v>1</v>
      </c>
      <c r="D3" s="32" t="s">
        <v>6</v>
      </c>
      <c r="E3" s="32" t="s">
        <v>8</v>
      </c>
      <c r="F3" s="37" t="s">
        <v>10</v>
      </c>
      <c r="G3" s="22" t="s">
        <v>85</v>
      </c>
    </row>
    <row r="4" spans="1:7" ht="12.75" customHeight="1" thickBot="1" x14ac:dyDescent="0.25">
      <c r="A4" s="31" t="s">
        <v>16</v>
      </c>
      <c r="B4" s="32" t="s">
        <v>1</v>
      </c>
      <c r="C4" s="33"/>
      <c r="D4" s="33"/>
      <c r="E4" s="33"/>
      <c r="F4" s="34"/>
    </row>
    <row r="5" spans="1:7" ht="12.75" customHeight="1" x14ac:dyDescent="0.2">
      <c r="A5" s="30" t="s">
        <v>17</v>
      </c>
      <c r="B5" s="26" t="s">
        <v>2</v>
      </c>
      <c r="C5" s="47">
        <v>0.2</v>
      </c>
      <c r="D5" s="26"/>
      <c r="E5" s="26"/>
      <c r="F5" s="35"/>
      <c r="G5" s="43" t="s">
        <v>87</v>
      </c>
    </row>
    <row r="6" spans="1:7" ht="12.75" customHeight="1" x14ac:dyDescent="0.2">
      <c r="A6" s="24" t="s">
        <v>18</v>
      </c>
      <c r="B6" s="2" t="s">
        <v>19</v>
      </c>
      <c r="C6" s="48">
        <v>1.4999999999999999E-2</v>
      </c>
      <c r="D6" s="2"/>
      <c r="E6" s="2"/>
      <c r="F6" s="4"/>
      <c r="G6" s="43" t="s">
        <v>90</v>
      </c>
    </row>
    <row r="7" spans="1:7" ht="12.75" customHeight="1" x14ac:dyDescent="0.2">
      <c r="A7" s="24" t="s">
        <v>20</v>
      </c>
      <c r="B7" s="2" t="s">
        <v>21</v>
      </c>
      <c r="C7" s="48">
        <v>0.01</v>
      </c>
      <c r="D7" s="2"/>
      <c r="E7" s="2"/>
      <c r="F7" s="4"/>
      <c r="G7" s="43" t="s">
        <v>121</v>
      </c>
    </row>
    <row r="8" spans="1:7" ht="12.75" customHeight="1" x14ac:dyDescent="0.2">
      <c r="A8" s="24" t="s">
        <v>22</v>
      </c>
      <c r="B8" s="2" t="s">
        <v>5</v>
      </c>
      <c r="C8" s="48">
        <v>2E-3</v>
      </c>
      <c r="D8" s="2"/>
      <c r="E8" s="2"/>
      <c r="F8" s="4"/>
      <c r="G8" s="43" t="s">
        <v>91</v>
      </c>
    </row>
    <row r="9" spans="1:7" ht="12.75" customHeight="1" x14ac:dyDescent="0.2">
      <c r="A9" s="24" t="s">
        <v>23</v>
      </c>
      <c r="B9" s="2" t="s">
        <v>4</v>
      </c>
      <c r="C9" s="48">
        <v>6.0000000000000001E-3</v>
      </c>
      <c r="D9" s="2"/>
      <c r="E9" s="2"/>
      <c r="F9" s="4"/>
      <c r="G9" s="43" t="s">
        <v>92</v>
      </c>
    </row>
    <row r="10" spans="1:7" ht="12.75" customHeight="1" x14ac:dyDescent="0.2">
      <c r="A10" s="24" t="s">
        <v>24</v>
      </c>
      <c r="B10" s="2" t="s">
        <v>25</v>
      </c>
      <c r="C10" s="48">
        <v>2.5000000000000001E-2</v>
      </c>
      <c r="D10" s="2"/>
      <c r="E10" s="2"/>
      <c r="F10" s="4"/>
      <c r="G10" s="43" t="s">
        <v>88</v>
      </c>
    </row>
    <row r="11" spans="1:7" ht="12.75" customHeight="1" x14ac:dyDescent="0.2">
      <c r="A11" s="24" t="s">
        <v>26</v>
      </c>
      <c r="B11" s="2" t="s">
        <v>27</v>
      </c>
      <c r="C11" s="48">
        <v>0.03</v>
      </c>
      <c r="D11" s="2"/>
      <c r="E11" s="2"/>
      <c r="F11" s="4"/>
      <c r="G11" s="19" t="s">
        <v>120</v>
      </c>
    </row>
    <row r="12" spans="1:7" ht="12.75" customHeight="1" thickBot="1" x14ac:dyDescent="0.25">
      <c r="A12" s="27" t="s">
        <v>28</v>
      </c>
      <c r="B12" s="3" t="s">
        <v>3</v>
      </c>
      <c r="C12" s="49">
        <v>0.08</v>
      </c>
      <c r="D12" s="3"/>
      <c r="E12" s="3"/>
      <c r="F12" s="28"/>
      <c r="G12" s="43" t="s">
        <v>89</v>
      </c>
    </row>
    <row r="13" spans="1:7" ht="12.75" customHeight="1" thickBot="1" x14ac:dyDescent="0.25">
      <c r="A13" s="31" t="s">
        <v>29</v>
      </c>
      <c r="B13" s="32" t="s">
        <v>6</v>
      </c>
      <c r="C13" s="33"/>
      <c r="D13" s="33"/>
      <c r="E13" s="33"/>
      <c r="F13" s="34"/>
    </row>
    <row r="14" spans="1:7" ht="12.75" customHeight="1" thickBot="1" x14ac:dyDescent="0.25">
      <c r="A14" s="30" t="s">
        <v>30</v>
      </c>
      <c r="B14" s="26" t="s">
        <v>31</v>
      </c>
      <c r="C14" s="26"/>
      <c r="D14" s="50" t="s">
        <v>32</v>
      </c>
      <c r="E14" s="26"/>
      <c r="F14" s="26"/>
    </row>
    <row r="15" spans="1:7" ht="12.75" customHeight="1" x14ac:dyDescent="0.2">
      <c r="A15" s="24" t="s">
        <v>33</v>
      </c>
      <c r="B15" s="2" t="s">
        <v>34</v>
      </c>
      <c r="C15" s="2"/>
      <c r="D15" s="51" t="s">
        <v>32</v>
      </c>
      <c r="E15" s="2"/>
      <c r="F15" s="4"/>
      <c r="G15" s="198" t="s">
        <v>122</v>
      </c>
    </row>
    <row r="16" spans="1:7" ht="12.75" customHeight="1" x14ac:dyDescent="0.2">
      <c r="A16" s="24" t="s">
        <v>35</v>
      </c>
      <c r="B16" s="2" t="s">
        <v>36</v>
      </c>
      <c r="C16" s="2"/>
      <c r="D16" s="48">
        <v>6.8999999999999999E-3</v>
      </c>
      <c r="E16" s="2"/>
      <c r="F16" s="4"/>
      <c r="G16" s="199"/>
    </row>
    <row r="17" spans="1:7" ht="12.75" customHeight="1" x14ac:dyDescent="0.2">
      <c r="A17" s="24" t="s">
        <v>37</v>
      </c>
      <c r="B17" s="2" t="s">
        <v>38</v>
      </c>
      <c r="C17" s="2"/>
      <c r="D17" s="48">
        <v>8.3299999999999999E-2</v>
      </c>
      <c r="E17" s="2"/>
      <c r="F17" s="4"/>
      <c r="G17" s="199"/>
    </row>
    <row r="18" spans="1:7" ht="12.75" customHeight="1" x14ac:dyDescent="0.2">
      <c r="A18" s="24" t="s">
        <v>39</v>
      </c>
      <c r="B18" s="2" t="s">
        <v>40</v>
      </c>
      <c r="C18" s="2"/>
      <c r="D18" s="48">
        <v>5.9999999999999995E-4</v>
      </c>
      <c r="E18" s="2"/>
      <c r="F18" s="4"/>
      <c r="G18" s="199"/>
    </row>
    <row r="19" spans="1:7" ht="12.75" customHeight="1" x14ac:dyDescent="0.2">
      <c r="A19" s="24" t="s">
        <v>41</v>
      </c>
      <c r="B19" s="2" t="s">
        <v>42</v>
      </c>
      <c r="C19" s="2"/>
      <c r="D19" s="48">
        <v>5.5999999999999999E-3</v>
      </c>
      <c r="E19" s="2"/>
      <c r="F19" s="4"/>
      <c r="G19" s="199"/>
    </row>
    <row r="20" spans="1:7" ht="12.75" customHeight="1" x14ac:dyDescent="0.2">
      <c r="A20" s="24" t="s">
        <v>43</v>
      </c>
      <c r="B20" s="2" t="s">
        <v>44</v>
      </c>
      <c r="C20" s="2"/>
      <c r="D20" s="51" t="s">
        <v>32</v>
      </c>
      <c r="E20" s="2"/>
      <c r="F20" s="4"/>
      <c r="G20" s="199"/>
    </row>
    <row r="21" spans="1:7" ht="12.75" customHeight="1" x14ac:dyDescent="0.2">
      <c r="A21" s="24" t="s">
        <v>45</v>
      </c>
      <c r="B21" s="2" t="s">
        <v>46</v>
      </c>
      <c r="C21" s="2"/>
      <c r="D21" s="48">
        <v>8.9999999999999998E-4</v>
      </c>
      <c r="E21" s="2"/>
      <c r="F21" s="4"/>
      <c r="G21" s="199"/>
    </row>
    <row r="22" spans="1:7" ht="12.75" customHeight="1" thickBot="1" x14ac:dyDescent="0.25">
      <c r="A22" s="24" t="s">
        <v>47</v>
      </c>
      <c r="B22" s="2" t="s">
        <v>48</v>
      </c>
      <c r="C22" s="2"/>
      <c r="D22" s="48">
        <v>9.6799999999999997E-2</v>
      </c>
      <c r="E22" s="2"/>
      <c r="F22" s="4"/>
      <c r="G22" s="200"/>
    </row>
    <row r="23" spans="1:7" ht="12.75" customHeight="1" thickBot="1" x14ac:dyDescent="0.25">
      <c r="A23" s="27" t="s">
        <v>49</v>
      </c>
      <c r="B23" s="3" t="s">
        <v>50</v>
      </c>
      <c r="C23" s="3"/>
      <c r="D23" s="49">
        <v>2.9999999999999997E-4</v>
      </c>
      <c r="E23" s="3"/>
      <c r="F23" s="3"/>
    </row>
    <row r="24" spans="1:7" ht="12.75" customHeight="1" thickBot="1" x14ac:dyDescent="0.25">
      <c r="A24" s="31" t="s">
        <v>51</v>
      </c>
      <c r="B24" s="32" t="s">
        <v>8</v>
      </c>
      <c r="C24" s="33"/>
      <c r="D24" s="33"/>
      <c r="E24" s="33"/>
      <c r="F24" s="34"/>
    </row>
    <row r="25" spans="1:7" ht="12.75" customHeight="1" x14ac:dyDescent="0.2">
      <c r="A25" s="30" t="s">
        <v>52</v>
      </c>
      <c r="B25" s="26" t="s">
        <v>9</v>
      </c>
      <c r="C25" s="26"/>
      <c r="D25" s="35"/>
      <c r="E25" s="47">
        <v>0.03</v>
      </c>
      <c r="F25" s="36"/>
    </row>
    <row r="26" spans="1:7" ht="12.75" customHeight="1" x14ac:dyDescent="0.2">
      <c r="A26" s="24" t="s">
        <v>53</v>
      </c>
      <c r="B26" s="2" t="s">
        <v>7</v>
      </c>
      <c r="C26" s="2"/>
      <c r="D26" s="4"/>
      <c r="E26" s="48">
        <v>6.9999999999999999E-4</v>
      </c>
      <c r="F26" s="5"/>
    </row>
    <row r="27" spans="1:7" ht="12.75" customHeight="1" x14ac:dyDescent="0.2">
      <c r="A27" s="24" t="s">
        <v>54</v>
      </c>
      <c r="B27" s="2" t="s">
        <v>55</v>
      </c>
      <c r="C27" s="2"/>
      <c r="D27" s="4"/>
      <c r="E27" s="48">
        <v>1.35E-2</v>
      </c>
      <c r="F27" s="5"/>
    </row>
    <row r="28" spans="1:7" ht="12.75" customHeight="1" x14ac:dyDescent="0.2">
      <c r="A28" s="24" t="s">
        <v>56</v>
      </c>
      <c r="B28" s="2" t="s">
        <v>57</v>
      </c>
      <c r="C28" s="2"/>
      <c r="D28" s="4"/>
      <c r="E28" s="48">
        <v>3.0099999999999998E-2</v>
      </c>
      <c r="F28" s="5"/>
    </row>
    <row r="29" spans="1:7" ht="12.75" customHeight="1" thickBot="1" x14ac:dyDescent="0.25">
      <c r="A29" s="27" t="s">
        <v>58</v>
      </c>
      <c r="B29" s="3" t="s">
        <v>59</v>
      </c>
      <c r="C29" s="3"/>
      <c r="D29" s="28"/>
      <c r="E29" s="49">
        <v>2.5000000000000001E-3</v>
      </c>
      <c r="F29" s="29"/>
    </row>
    <row r="30" spans="1:7" ht="12.75" customHeight="1" thickBot="1" x14ac:dyDescent="0.25">
      <c r="A30" s="31" t="s">
        <v>60</v>
      </c>
      <c r="B30" s="32" t="s">
        <v>10</v>
      </c>
      <c r="C30" s="33"/>
      <c r="D30" s="33"/>
      <c r="E30" s="33"/>
      <c r="F30" s="34"/>
    </row>
    <row r="31" spans="1:7" ht="12.75" customHeight="1" x14ac:dyDescent="0.2">
      <c r="A31" s="30" t="s">
        <v>61</v>
      </c>
      <c r="B31" s="26" t="s">
        <v>62</v>
      </c>
      <c r="C31" s="26"/>
      <c r="D31" s="26"/>
      <c r="E31" s="26"/>
      <c r="F31" s="47">
        <f>C33*D33</f>
        <v>7.1539200000000011E-2</v>
      </c>
    </row>
    <row r="32" spans="1:7" ht="12.75" customHeight="1" x14ac:dyDescent="0.2">
      <c r="A32" s="24" t="s">
        <v>63</v>
      </c>
      <c r="B32" s="3" t="s">
        <v>12</v>
      </c>
      <c r="C32" s="3"/>
      <c r="D32" s="3"/>
      <c r="E32" s="3"/>
      <c r="F32" s="48">
        <f>(E25*C12)+(E26*C33)</f>
        <v>2.6576E-3</v>
      </c>
    </row>
    <row r="33" spans="1:6" ht="12.75" customHeight="1" x14ac:dyDescent="0.2">
      <c r="A33" s="195" t="s">
        <v>64</v>
      </c>
      <c r="B33" s="196"/>
      <c r="C33" s="44">
        <f>SUM(C5:C12)</f>
        <v>0.36800000000000005</v>
      </c>
      <c r="D33" s="44">
        <f>SUM(D14:D23)</f>
        <v>0.19439999999999999</v>
      </c>
      <c r="E33" s="44">
        <f>SUM(E25:E29)</f>
        <v>7.6799999999999993E-2</v>
      </c>
      <c r="F33" s="44">
        <f>SUM(F31:F32)</f>
        <v>7.4196800000000007E-2</v>
      </c>
    </row>
    <row r="34" spans="1:6" ht="12.75" customHeight="1" x14ac:dyDescent="0.2">
      <c r="A34" s="195" t="s">
        <v>65</v>
      </c>
      <c r="B34" s="197"/>
      <c r="C34" s="197"/>
      <c r="D34" s="197"/>
      <c r="E34" s="196"/>
      <c r="F34" s="55">
        <f>C33+D33+E33+F33</f>
        <v>0.71339679999999994</v>
      </c>
    </row>
    <row r="35" spans="1:6" ht="12.75" customHeight="1" x14ac:dyDescent="0.2"/>
    <row r="36" spans="1:6" ht="12.75" customHeight="1" x14ac:dyDescent="0.2">
      <c r="A36" s="163" t="s">
        <v>13</v>
      </c>
      <c r="B36" s="163"/>
      <c r="C36" s="163"/>
      <c r="D36" s="163"/>
      <c r="E36" s="163"/>
      <c r="F36" s="163"/>
    </row>
    <row r="37" spans="1:6" ht="12.75" customHeight="1" x14ac:dyDescent="0.2">
      <c r="A37" s="99" t="s">
        <v>69</v>
      </c>
      <c r="B37" s="99"/>
      <c r="C37" s="99"/>
      <c r="D37" s="99"/>
      <c r="E37" s="99"/>
      <c r="F37" s="99"/>
    </row>
    <row r="38" spans="1:6" ht="12.75" customHeight="1" x14ac:dyDescent="0.2">
      <c r="A38" s="99" t="s">
        <v>70</v>
      </c>
      <c r="B38" s="99"/>
      <c r="C38" s="99"/>
      <c r="D38" s="99"/>
      <c r="E38" s="99"/>
      <c r="F38" s="99"/>
    </row>
    <row r="39" spans="1:6" ht="12.75" customHeight="1" x14ac:dyDescent="0.2">
      <c r="A39" s="99" t="s">
        <v>71</v>
      </c>
      <c r="B39" s="99"/>
      <c r="C39" s="99"/>
      <c r="D39" s="99"/>
      <c r="E39" s="99"/>
      <c r="F39" s="99"/>
    </row>
    <row r="40" spans="1:6" ht="12.75" customHeight="1" x14ac:dyDescent="0.2">
      <c r="A40" s="99" t="s">
        <v>72</v>
      </c>
      <c r="B40" s="99"/>
      <c r="C40" s="99"/>
      <c r="D40" s="99"/>
      <c r="E40" s="99"/>
      <c r="F40" s="99"/>
    </row>
    <row r="41" spans="1:6" ht="12.75" customHeight="1" x14ac:dyDescent="0.2">
      <c r="A41" s="99" t="s">
        <v>73</v>
      </c>
      <c r="B41" s="99"/>
      <c r="C41" s="99"/>
      <c r="D41" s="99"/>
      <c r="E41" s="99"/>
      <c r="F41" s="99"/>
    </row>
    <row r="42" spans="1:6" ht="12.75" customHeight="1" x14ac:dyDescent="0.2">
      <c r="A42" s="99" t="s">
        <v>74</v>
      </c>
      <c r="B42" s="99"/>
      <c r="C42" s="99"/>
      <c r="D42" s="99"/>
      <c r="E42" s="99"/>
      <c r="F42" s="99"/>
    </row>
    <row r="43" spans="1:6" ht="12.75" customHeight="1" x14ac:dyDescent="0.2">
      <c r="A43" s="99" t="s">
        <v>75</v>
      </c>
      <c r="B43" s="99"/>
      <c r="C43" s="99"/>
      <c r="D43" s="99"/>
      <c r="E43" s="99"/>
      <c r="F43" s="99"/>
    </row>
    <row r="44" spans="1:6" ht="12.75" customHeight="1" x14ac:dyDescent="0.2">
      <c r="A44" s="99" t="s">
        <v>68</v>
      </c>
      <c r="B44" s="99"/>
      <c r="C44" s="99"/>
      <c r="D44" s="99"/>
      <c r="E44" s="99"/>
      <c r="F44" s="99"/>
    </row>
  </sheetData>
  <mergeCells count="14">
    <mergeCell ref="A1:F1"/>
    <mergeCell ref="A2:F2"/>
    <mergeCell ref="A33:B33"/>
    <mergeCell ref="A34:E34"/>
    <mergeCell ref="G15:G22"/>
    <mergeCell ref="A36:F36"/>
    <mergeCell ref="A42:F42"/>
    <mergeCell ref="A43:F43"/>
    <mergeCell ref="A44:F44"/>
    <mergeCell ref="A37:F37"/>
    <mergeCell ref="A38:F38"/>
    <mergeCell ref="A39:F39"/>
    <mergeCell ref="A40:F40"/>
    <mergeCell ref="A41:F41"/>
  </mergeCells>
  <pageMargins left="0.39370078740157483" right="0.39370078740157483" top="0.39370078740157483" bottom="0.3937007874015748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A-CustoDetalhado</vt:lpstr>
      <vt:lpstr>B-EncargosSociais</vt:lpstr>
      <vt:lpstr>'B-EncargosSociais'!Area_de_impressao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licitacao2</dc:creator>
  <cp:lastModifiedBy>Camila.Spitzer</cp:lastModifiedBy>
  <cp:lastPrinted>2024-02-08T19:28:54Z</cp:lastPrinted>
  <dcterms:created xsi:type="dcterms:W3CDTF">2022-03-08T16:28:56Z</dcterms:created>
  <dcterms:modified xsi:type="dcterms:W3CDTF">2026-04-06T13:13:50Z</dcterms:modified>
</cp:coreProperties>
</file>