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0730" windowHeight="10050"/>
  </bookViews>
  <sheets>
    <sheet name="A-CustoDetalhado" sheetId="1" r:id="rId1"/>
    <sheet name="B-EncargosSociais" sheetId="10" r:id="rId2"/>
  </sheets>
  <definedNames>
    <definedName name="_xlnm.Print_Area" localSheetId="1">'B-EncargosSociais'!$A$1:$G$46</definedName>
  </definedNames>
  <calcPr calcId="144525"/>
</workbook>
</file>

<file path=xl/calcChain.xml><?xml version="1.0" encoding="utf-8"?>
<calcChain xmlns="http://schemas.openxmlformats.org/spreadsheetml/2006/main">
  <c r="B47" i="1" l="1"/>
  <c r="J13" i="1"/>
  <c r="I22" i="1" l="1"/>
  <c r="J15" i="1"/>
  <c r="J14" i="1"/>
  <c r="I23" i="1" l="1"/>
  <c r="I41" i="1" s="1"/>
  <c r="G35" i="1" l="1"/>
  <c r="A47" i="1" l="1"/>
  <c r="I39" i="1" l="1"/>
  <c r="E33" i="10" l="1"/>
  <c r="D33" i="10"/>
  <c r="C33" i="10"/>
  <c r="F32" i="10" l="1"/>
  <c r="F31" i="10"/>
  <c r="F33" i="10" l="1"/>
  <c r="F34" i="10" s="1"/>
  <c r="H18" i="1" s="1"/>
  <c r="J18" i="1" l="1"/>
  <c r="I40" i="1" s="1"/>
  <c r="I34" i="1" l="1"/>
  <c r="I30" i="1"/>
  <c r="I32" i="1"/>
  <c r="I28" i="1"/>
  <c r="I27" i="1"/>
  <c r="I33" i="1"/>
  <c r="I29" i="1"/>
  <c r="I31" i="1"/>
  <c r="I35" i="1" l="1"/>
  <c r="I42" i="1" s="1"/>
  <c r="I43" i="1" s="1"/>
  <c r="F47" i="1" l="1"/>
  <c r="I47" i="1" s="1"/>
  <c r="F48" i="1"/>
  <c r="I48" i="1" s="1"/>
</calcChain>
</file>

<file path=xl/sharedStrings.xml><?xml version="1.0" encoding="utf-8"?>
<sst xmlns="http://schemas.openxmlformats.org/spreadsheetml/2006/main" count="185" uniqueCount="152">
  <si>
    <t>TOTAL</t>
  </si>
  <si>
    <t>GRUPO A</t>
  </si>
  <si>
    <t>INSS</t>
  </si>
  <si>
    <t>FGTS</t>
  </si>
  <si>
    <t>SEBRAE</t>
  </si>
  <si>
    <t>INCRA</t>
  </si>
  <si>
    <t>GRUPO B</t>
  </si>
  <si>
    <t>Aviso Prévio Trabalhado</t>
  </si>
  <si>
    <t>GRUPO C</t>
  </si>
  <si>
    <t>Aviso Prévio Indenizado</t>
  </si>
  <si>
    <t>GRUPO D</t>
  </si>
  <si>
    <t>Lucro</t>
  </si>
  <si>
    <t>Reincidência de A sobre Aviso Prévio Trabalhado + Reincidência de FGTS sobre Aviso Prévio Indenizado</t>
  </si>
  <si>
    <t>FONTES</t>
  </si>
  <si>
    <t>CÓDIGO</t>
  </si>
  <si>
    <t>DESCRIÇÃO</t>
  </si>
  <si>
    <t>A</t>
  </si>
  <si>
    <t>A1</t>
  </si>
  <si>
    <t>A2</t>
  </si>
  <si>
    <t>SESI</t>
  </si>
  <si>
    <t>A3</t>
  </si>
  <si>
    <t>SENAI</t>
  </si>
  <si>
    <t>A4</t>
  </si>
  <si>
    <t>A5</t>
  </si>
  <si>
    <t>A6</t>
  </si>
  <si>
    <t>Salário Educação</t>
  </si>
  <si>
    <t>A7</t>
  </si>
  <si>
    <t>Seguro Contra Acidentes Trabalho</t>
  </si>
  <si>
    <t>A8</t>
  </si>
  <si>
    <t>B</t>
  </si>
  <si>
    <t>B1</t>
  </si>
  <si>
    <t>Repouso Semanal Remunerado</t>
  </si>
  <si>
    <t>Não incidente</t>
  </si>
  <si>
    <t>B2</t>
  </si>
  <si>
    <t>Feriados</t>
  </si>
  <si>
    <t>B3</t>
  </si>
  <si>
    <t>Auxílio-Enfermidade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</si>
  <si>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</si>
  <si>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</si>
  <si>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</si>
  <si>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</si>
  <si>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</si>
  <si>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</si>
  <si>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</si>
  <si>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</si>
  <si>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</si>
  <si>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Auxilio Acidente de Trabalho</t>
  </si>
  <si>
    <t>B9</t>
  </si>
  <si>
    <t>Férias Gozadas</t>
  </si>
  <si>
    <t>B10</t>
  </si>
  <si>
    <t>Salário Maternidade</t>
  </si>
  <si>
    <t>C</t>
  </si>
  <si>
    <t>C1</t>
  </si>
  <si>
    <t>C2</t>
  </si>
  <si>
    <t>C3</t>
  </si>
  <si>
    <t>Férias Indenizadas+1/3</t>
  </si>
  <si>
    <t>C4</t>
  </si>
  <si>
    <t>Depósito Rescisão Sem Justa Causa</t>
  </si>
  <si>
    <t>C5</t>
  </si>
  <si>
    <t>Indenização Adicional</t>
  </si>
  <si>
    <t>D</t>
  </si>
  <si>
    <t>D1</t>
  </si>
  <si>
    <t>Reincidência de A sobre B</t>
  </si>
  <si>
    <t>D2</t>
  </si>
  <si>
    <t>SUB-TOTAIS ( GERAL )</t>
  </si>
  <si>
    <t>TOTAL DOS ENCARGOS SOCIAIS SOBRE O SALÁRIO MÊS</t>
  </si>
  <si>
    <t>MÃO DE OBRA MENSALISTA</t>
  </si>
  <si>
    <t>ENCARGOS SOCIAIS SOBRE O SALÁRIO MÊS</t>
  </si>
  <si>
    <t>Planilha de Encargos Sociais CAIXA ECONOMICA</t>
  </si>
  <si>
    <t xml:space="preserve">LEI 6950/81 - Sobre INSS </t>
  </si>
  <si>
    <t>"Contribuição Adicional" Depende do Enquadramento da empresa e do Número de Empregados - Sobre SESI SENAI</t>
  </si>
  <si>
    <t>STF em decisão de 08/04/2021 - Dias Toffoli - Sobre INCRA</t>
  </si>
  <si>
    <t>Constitucional - Sobre SEBRAE</t>
  </si>
  <si>
    <t>§ 5º do art. 212 da Constituição Federal - Sobre Salario Educação</t>
  </si>
  <si>
    <t>8% da remuneração paga ao trabalhador, até o dia 7 do mês subsequente. (Lei 8.036/1990) - Sobre FGTS</t>
  </si>
  <si>
    <t>Art. 130º CLT</t>
  </si>
  <si>
    <t>MÃO-DE-OBRA VINCULADA À EXECUÇÃO CONTRATUAL</t>
  </si>
  <si>
    <t>DADOS COMPLEMENTARES PARA COMPOSIÇÃO DOS CUSTOS REFERENTES À MÃO-DE-OBRA</t>
  </si>
  <si>
    <t>Tipo de serviço (mesmo serviço com características distintas)</t>
  </si>
  <si>
    <t>Categoria profissional (vinculada à execução contratual)</t>
  </si>
  <si>
    <t>Data base da categoria (dia/mês/ano)</t>
  </si>
  <si>
    <t>Carga horária (Escala)</t>
  </si>
  <si>
    <t>MÓDULO 1 - COMPOSIÇÃO DA REMUNERAÇÃO</t>
  </si>
  <si>
    <t>%</t>
  </si>
  <si>
    <t>Qtde</t>
  </si>
  <si>
    <t>Valor (R$)</t>
  </si>
  <si>
    <t>Observações/Fundamentos Legais/Memória de cálculo</t>
  </si>
  <si>
    <r>
      <t>Salário-Base (</t>
    </r>
    <r>
      <rPr>
        <b/>
        <sz val="10"/>
        <color theme="1"/>
        <rFont val="Arial"/>
        <family val="2"/>
      </rPr>
      <t>40 hrs semanais</t>
    </r>
    <r>
      <rPr>
        <sz val="10"/>
        <color theme="1"/>
        <rFont val="Arial"/>
        <family val="2"/>
      </rPr>
      <t>)</t>
    </r>
  </si>
  <si>
    <t>TOTAL DA REMUNERAÇÃO</t>
  </si>
  <si>
    <t>Lei 8.212/91 art. 22, I</t>
  </si>
  <si>
    <t>Decreto 87.403/82 - art. 3º, I</t>
  </si>
  <si>
    <t>Lei 8036/90 art. 15 e art. 7º, III da CF</t>
  </si>
  <si>
    <t>Lei 8.036/90 artigo 30</t>
  </si>
  <si>
    <t>Decreto/lei 1.146/70 art. 1º, I</t>
  </si>
  <si>
    <t>Lei 8.029/90</t>
  </si>
  <si>
    <t>VALOR (R$)</t>
  </si>
  <si>
    <t>CUSTOS INDIRETOS, TRIBUTOS E LUCRO</t>
  </si>
  <si>
    <t>PERCENTUAL (%)</t>
  </si>
  <si>
    <t>Custos Indiretos</t>
  </si>
  <si>
    <t>Tributos</t>
  </si>
  <si>
    <t>MÃO DE OBRA VINCULADA À EXECUÇÃO CONTRATUAL (VALOR POR EMPREGADO)</t>
  </si>
  <si>
    <t>Encargos Sociais</t>
  </si>
  <si>
    <t>Composição da Remuneração</t>
  </si>
  <si>
    <t>QUADRO-RESUMO DO CUSTO POR EMPREGADO</t>
  </si>
  <si>
    <t>QUADRO-RESUMO DO  VALOR MENSAL DOS SERVIÇOS</t>
  </si>
  <si>
    <t>Quantidade Postos de Trabalho</t>
  </si>
  <si>
    <t>Cláusula 3ª CCT / Proporcional para 40H</t>
  </si>
  <si>
    <t>Modulo 1</t>
  </si>
  <si>
    <t>Modulo 2</t>
  </si>
  <si>
    <t>Modulo 3</t>
  </si>
  <si>
    <t xml:space="preserve">QTDE DE POSTOS </t>
  </si>
  <si>
    <t>Vigencia Contratual (meses)</t>
  </si>
  <si>
    <t>Tributos PIS/PASEP</t>
  </si>
  <si>
    <t>Tributos COFINS</t>
  </si>
  <si>
    <t>...</t>
  </si>
  <si>
    <t xml:space="preserve">Conforme Enquadramento Juridico e 
Regime Tributário
A Licitante deverá preencher os Tributos.
</t>
  </si>
  <si>
    <t>MESES</t>
  </si>
  <si>
    <t>VALOR TOTAL SERVIÇOS</t>
  </si>
  <si>
    <t>VALOR POR POSTO</t>
  </si>
  <si>
    <t>SERVIÇOS</t>
  </si>
  <si>
    <t>Tributos SIMPLES NACIONAL</t>
  </si>
  <si>
    <t>Tributos Municipais ISSQN</t>
  </si>
  <si>
    <t>Tributos (Demais Tributos Especificar)</t>
  </si>
  <si>
    <t>D5</t>
  </si>
  <si>
    <t>E5</t>
  </si>
  <si>
    <t>Decreto nº 3.048/99 - ANEXO V - Pode variar entre 1,2 e 3%</t>
  </si>
  <si>
    <t>Decreto/lei 9.853/46 art. 3º, § 2</t>
  </si>
  <si>
    <t>Conforme Enquadramento Juridico e 
Regime Tributário
A Licitante deverá preencher os Encargos.</t>
  </si>
  <si>
    <t>Obs./Fund. Legais/Mem. cálculo</t>
  </si>
  <si>
    <t>TOTAIS DA CONTRATAÇÃO</t>
  </si>
  <si>
    <t>MÓDULO 2 - ENCARGOS SOCIAIS "B-EncargosSociais"</t>
  </si>
  <si>
    <t>Total da Remuneração x % dos Encargos Sociais</t>
  </si>
  <si>
    <r>
      <t>Salário normativo da categoria profissional (</t>
    </r>
    <r>
      <rPr>
        <b/>
        <sz val="10"/>
        <color theme="1"/>
        <rFont val="Arial"/>
        <family val="2"/>
      </rPr>
      <t>40 horas Semanais</t>
    </r>
    <r>
      <rPr>
        <sz val="10"/>
        <color theme="1"/>
        <rFont val="Arial"/>
        <family val="2"/>
      </rPr>
      <t>)</t>
    </r>
  </si>
  <si>
    <t>Motorista</t>
  </si>
  <si>
    <t>Soma dos Modulos 1+2/ % do Tributo</t>
  </si>
  <si>
    <t>SINFRETIBA</t>
  </si>
  <si>
    <t>Cláusula 3ª CCT</t>
  </si>
  <si>
    <t>MÓDULO 3 - BENEFÍCIOS MENSAIS E DIÁRIOS</t>
  </si>
  <si>
    <t>BENEFÍCIOS MENSAIS E DIÁRIOS</t>
  </si>
  <si>
    <t>VRº (R$)</t>
  </si>
  <si>
    <t>QTDE</t>
  </si>
  <si>
    <t>Não  há transporte publico no Municipio.
A CONTRATANTE realizará o transporte
dos colaboradores quando os serviços
se fizerem necessários</t>
  </si>
  <si>
    <t>Auxílio-Refeição/Alimentação</t>
  </si>
  <si>
    <t>MÓDULO 4 - CUSTOS INDIRETOS, TRIBUTOS E LUCRO</t>
  </si>
  <si>
    <t>Cláusula 13ª CCT</t>
  </si>
  <si>
    <t>Modulo 4</t>
  </si>
  <si>
    <t>Benefícios</t>
  </si>
  <si>
    <t>Subtotal (1+2+3+4)</t>
  </si>
  <si>
    <t xml:space="preserve"> </t>
  </si>
  <si>
    <t>Salario Minimo 2025</t>
  </si>
  <si>
    <r>
      <t>Insalubridade</t>
    </r>
    <r>
      <rPr>
        <b/>
        <sz val="10"/>
        <color theme="1"/>
        <rFont val="Arial"/>
        <family val="2"/>
      </rPr>
      <t xml:space="preserve"> (20% do salário mínimo)</t>
    </r>
  </si>
  <si>
    <t>3 FUNCIONARIOS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</si>
</sst>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FFF7D"/>
        <bgColor indexed="64"/>
      </patternFill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15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0" xfId="0" applyFont="1" applyFill="1"/>
    <xf numFmtId="0" fontId="1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right"/>
    </xf>
    <xf numFmtId="4" fontId="1" fillId="0" borderId="0" xfId="1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1" applyNumberFormat="1" applyFont="1" applyFill="1" applyBorder="1" applyAlignment="1">
      <alignment horizontal="right" vertical="center"/>
    </xf>
    <xf numFmtId="0" fontId="1" fillId="0" borderId="1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vertical="center" wrapText="1"/>
    </xf>
    <xf numFmtId="0" fontId="2" fillId="0" borderId="22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10" fontId="1" fillId="0" borderId="1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0" fontId="2" fillId="3" borderId="5" xfId="0" applyNumberFormat="1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10" fontId="2" fillId="3" borderId="6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right"/>
    </xf>
    <xf numFmtId="0" fontId="4" fillId="0" borderId="1" xfId="3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vertical="center" wrapText="1"/>
    </xf>
    <xf numFmtId="0" fontId="1" fillId="0" borderId="38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/>
    </xf>
    <xf numFmtId="164" fontId="7" fillId="0" borderId="0" xfId="0" applyNumberFormat="1" applyFont="1" applyBorder="1"/>
    <xf numFmtId="0" fontId="7" fillId="0" borderId="0" xfId="0" applyFont="1" applyBorder="1"/>
    <xf numFmtId="0" fontId="2" fillId="0" borderId="0" xfId="0" applyFont="1" applyBorder="1"/>
    <xf numFmtId="0" fontId="1" fillId="0" borderId="2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0" borderId="9" xfId="0" applyFont="1" applyBorder="1"/>
    <xf numFmtId="0" fontId="1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0" fontId="1" fillId="0" borderId="0" xfId="2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44" fontId="1" fillId="0" borderId="0" xfId="1" applyFont="1" applyFill="1" applyBorder="1" applyAlignment="1">
      <alignment horizontal="right" vertical="center"/>
    </xf>
    <xf numFmtId="44" fontId="2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9" fontId="2" fillId="3" borderId="2" xfId="2" applyFont="1" applyFill="1" applyBorder="1" applyAlignment="1">
      <alignment horizontal="center"/>
    </xf>
    <xf numFmtId="9" fontId="2" fillId="3" borderId="3" xfId="2" applyFont="1" applyFill="1" applyBorder="1" applyAlignment="1">
      <alignment horizontal="center"/>
    </xf>
    <xf numFmtId="10" fontId="2" fillId="3" borderId="1" xfId="2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4" fontId="1" fillId="0" borderId="1" xfId="1" applyFont="1" applyBorder="1" applyAlignment="1">
      <alignment horizontal="center"/>
    </xf>
    <xf numFmtId="164" fontId="2" fillId="0" borderId="17" xfId="0" applyNumberFormat="1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/>
    </xf>
    <xf numFmtId="164" fontId="2" fillId="0" borderId="19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left" vertical="center"/>
    </xf>
    <xf numFmtId="44" fontId="5" fillId="0" borderId="2" xfId="1" applyFont="1" applyBorder="1" applyAlignment="1">
      <alignment horizontal="right"/>
    </xf>
    <xf numFmtId="44" fontId="5" fillId="0" borderId="3" xfId="1" applyFont="1" applyBorder="1" applyAlignment="1">
      <alignment horizontal="right"/>
    </xf>
    <xf numFmtId="44" fontId="4" fillId="0" borderId="5" xfId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vertical="center"/>
    </xf>
    <xf numFmtId="44" fontId="5" fillId="0" borderId="2" xfId="1" applyFont="1" applyFill="1" applyBorder="1" applyAlignment="1">
      <alignment vertical="center"/>
    </xf>
    <xf numFmtId="44" fontId="5" fillId="0" borderId="3" xfId="1" applyFont="1" applyFill="1" applyBorder="1" applyAlignment="1">
      <alignment vertical="center"/>
    </xf>
    <xf numFmtId="0" fontId="4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2" fillId="0" borderId="3" xfId="0" applyFont="1" applyFill="1" applyBorder="1" applyAlignment="1">
      <alignment horizontal="left"/>
    </xf>
    <xf numFmtId="0" fontId="1" fillId="0" borderId="28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1" fillId="2" borderId="38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4" fontId="1" fillId="0" borderId="1" xfId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5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10" fontId="2" fillId="3" borderId="5" xfId="2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164" fontId="1" fillId="0" borderId="4" xfId="0" applyNumberFormat="1" applyFont="1" applyFill="1" applyBorder="1" applyAlignment="1">
      <alignment horizontal="center"/>
    </xf>
    <xf numFmtId="164" fontId="1" fillId="0" borderId="3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right" vertical="center"/>
    </xf>
    <xf numFmtId="44" fontId="1" fillId="0" borderId="17" xfId="1" applyFont="1" applyFill="1" applyBorder="1" applyAlignment="1">
      <alignment horizontal="center" vertical="center"/>
    </xf>
    <xf numFmtId="44" fontId="1" fillId="0" borderId="18" xfId="1" applyFont="1" applyFill="1" applyBorder="1" applyAlignment="1">
      <alignment horizontal="center" vertical="center"/>
    </xf>
    <xf numFmtId="44" fontId="1" fillId="0" borderId="19" xfId="1" applyFont="1" applyFill="1" applyBorder="1" applyAlignment="1">
      <alignment horizontal="center" vertical="center"/>
    </xf>
    <xf numFmtId="44" fontId="2" fillId="0" borderId="17" xfId="1" applyFont="1" applyFill="1" applyBorder="1" applyAlignment="1">
      <alignment horizontal="center" vertical="center"/>
    </xf>
    <xf numFmtId="44" fontId="2" fillId="0" borderId="18" xfId="1" applyFont="1" applyFill="1" applyBorder="1" applyAlignment="1">
      <alignment horizontal="center" vertical="center"/>
    </xf>
    <xf numFmtId="44" fontId="2" fillId="0" borderId="19" xfId="1" applyFont="1" applyFill="1" applyBorder="1" applyAlignment="1">
      <alignment horizontal="center" vertical="center"/>
    </xf>
    <xf numFmtId="44" fontId="1" fillId="0" borderId="2" xfId="1" applyFont="1" applyFill="1" applyBorder="1" applyAlignment="1">
      <alignment horizontal="center" vertical="center"/>
    </xf>
    <xf numFmtId="44" fontId="1" fillId="0" borderId="4" xfId="1" applyFont="1" applyFill="1" applyBorder="1" applyAlignment="1">
      <alignment horizontal="center" vertical="center"/>
    </xf>
    <xf numFmtId="44" fontId="1" fillId="0" borderId="3" xfId="1" applyFont="1" applyFill="1" applyBorder="1" applyAlignment="1">
      <alignment horizontal="center" vertical="center"/>
    </xf>
    <xf numFmtId="44" fontId="2" fillId="0" borderId="2" xfId="1" applyFont="1" applyFill="1" applyBorder="1" applyAlignment="1">
      <alignment horizontal="center"/>
    </xf>
    <xf numFmtId="44" fontId="2" fillId="0" borderId="4" xfId="1" applyFont="1" applyFill="1" applyBorder="1" applyAlignment="1">
      <alignment horizontal="center"/>
    </xf>
    <xf numFmtId="44" fontId="2" fillId="0" borderId="3" xfId="1" applyFont="1" applyFill="1" applyBorder="1" applyAlignment="1">
      <alignment horizontal="center"/>
    </xf>
    <xf numFmtId="44" fontId="1" fillId="0" borderId="2" xfId="1" applyFont="1" applyFill="1" applyBorder="1" applyAlignment="1">
      <alignment horizontal="center"/>
    </xf>
    <xf numFmtId="44" fontId="1" fillId="0" borderId="4" xfId="1" applyFont="1" applyFill="1" applyBorder="1" applyAlignment="1">
      <alignment horizontal="center"/>
    </xf>
    <xf numFmtId="44" fontId="1" fillId="0" borderId="3" xfId="1" applyFont="1" applyFill="1" applyBorder="1" applyAlignment="1">
      <alignment horizontal="center"/>
    </xf>
    <xf numFmtId="164" fontId="1" fillId="0" borderId="2" xfId="1" applyNumberFormat="1" applyFont="1" applyFill="1" applyBorder="1" applyAlignment="1">
      <alignment horizontal="center"/>
    </xf>
    <xf numFmtId="164" fontId="1" fillId="0" borderId="4" xfId="1" applyNumberFormat="1" applyFont="1" applyFill="1" applyBorder="1" applyAlignment="1">
      <alignment horizontal="center"/>
    </xf>
    <xf numFmtId="164" fontId="1" fillId="0" borderId="3" xfId="1" applyNumberFormat="1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right"/>
    </xf>
    <xf numFmtId="0" fontId="1" fillId="0" borderId="8" xfId="0" applyFont="1" applyFill="1" applyBorder="1" applyAlignment="1">
      <alignment horizontal="right"/>
    </xf>
    <xf numFmtId="0" fontId="1" fillId="0" borderId="9" xfId="0" applyFont="1" applyFill="1" applyBorder="1" applyAlignment="1">
      <alignment horizontal="right"/>
    </xf>
    <xf numFmtId="0" fontId="2" fillId="0" borderId="5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right"/>
    </xf>
    <xf numFmtId="10" fontId="1" fillId="0" borderId="5" xfId="2" applyNumberFormat="1" applyFont="1" applyFill="1" applyBorder="1" applyAlignment="1">
      <alignment horizontal="center"/>
    </xf>
    <xf numFmtId="164" fontId="2" fillId="0" borderId="2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44" fontId="2" fillId="0" borderId="17" xfId="1" applyFont="1" applyFill="1" applyBorder="1" applyAlignment="1">
      <alignment horizontal="center"/>
    </xf>
    <xf numFmtId="44" fontId="2" fillId="0" borderId="18" xfId="1" applyFont="1" applyFill="1" applyBorder="1" applyAlignment="1">
      <alignment horizontal="center"/>
    </xf>
    <xf numFmtId="44" fontId="2" fillId="0" borderId="19" xfId="1" applyFont="1" applyFill="1" applyBorder="1" applyAlignment="1">
      <alignment horizontal="center"/>
    </xf>
    <xf numFmtId="0" fontId="1" fillId="0" borderId="2" xfId="0" applyFont="1" applyFill="1" applyBorder="1" applyAlignment="1">
      <alignment horizontal="right"/>
    </xf>
    <xf numFmtId="0" fontId="1" fillId="0" borderId="4" xfId="0" applyFont="1" applyFill="1" applyBorder="1" applyAlignment="1">
      <alignment horizontal="right"/>
    </xf>
    <xf numFmtId="0" fontId="1" fillId="0" borderId="3" xfId="0" applyFont="1" applyFill="1" applyBorder="1" applyAlignment="1">
      <alignment horizontal="right"/>
    </xf>
    <xf numFmtId="0" fontId="2" fillId="0" borderId="17" xfId="0" applyFont="1" applyFill="1" applyBorder="1" applyAlignment="1"/>
    <xf numFmtId="0" fontId="2" fillId="0" borderId="18" xfId="0" applyFont="1" applyFill="1" applyBorder="1" applyAlignment="1"/>
    <xf numFmtId="10" fontId="2" fillId="3" borderId="14" xfId="2" applyNumberFormat="1" applyFont="1" applyFill="1" applyBorder="1" applyAlignment="1">
      <alignment horizontal="center"/>
    </xf>
    <xf numFmtId="10" fontId="2" fillId="3" borderId="9" xfId="2" applyNumberFormat="1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</cellXfs>
  <cellStyles count="4">
    <cellStyle name="Moeda" xfId="1" builtinId="4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colors>
    <mruColors>
      <color rgb="FF4FFF7D"/>
      <color rgb="FFFFFF81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8"/>
  <sheetViews>
    <sheetView tabSelected="1" topLeftCell="A28" zoomScale="130" zoomScaleNormal="130" workbookViewId="0">
      <selection activeCell="H51" sqref="H51"/>
    </sheetView>
  </sheetViews>
  <sheetFormatPr defaultRowHeight="12.75" x14ac:dyDescent="0.2"/>
  <cols>
    <col min="1" max="1" width="22.85546875" style="1" customWidth="1"/>
    <col min="2" max="2" width="13.28515625" style="1" customWidth="1"/>
    <col min="3" max="6" width="9.140625" style="1"/>
    <col min="7" max="7" width="15.140625" style="1" customWidth="1"/>
    <col min="8" max="8" width="11.85546875" style="1" bestFit="1" customWidth="1"/>
    <col min="9" max="9" width="12.42578125" style="1" customWidth="1"/>
    <col min="10" max="10" width="10.7109375" style="1" bestFit="1" customWidth="1"/>
    <col min="11" max="11" width="6.42578125" style="1" customWidth="1"/>
    <col min="12" max="12" width="7.5703125" style="1" customWidth="1"/>
    <col min="13" max="13" width="46.5703125" style="1" customWidth="1"/>
    <col min="14" max="16384" width="9.140625" style="1"/>
  </cols>
  <sheetData>
    <row r="1" spans="1:13" ht="12.75" customHeight="1" thickBot="1" x14ac:dyDescent="0.25">
      <c r="A1" s="119" t="s">
        <v>76</v>
      </c>
      <c r="B1" s="120"/>
      <c r="C1" s="120"/>
      <c r="D1" s="120"/>
      <c r="E1" s="120"/>
      <c r="F1" s="120"/>
      <c r="G1" s="120"/>
      <c r="H1" s="120"/>
      <c r="I1" s="120"/>
      <c r="J1" s="121"/>
      <c r="K1" s="7"/>
      <c r="L1" s="7"/>
      <c r="M1" s="7"/>
    </row>
    <row r="2" spans="1:13" ht="12.75" customHeight="1" thickBot="1" x14ac:dyDescent="0.25">
      <c r="A2" s="96" t="s">
        <v>77</v>
      </c>
      <c r="B2" s="97"/>
      <c r="C2" s="97"/>
      <c r="D2" s="97"/>
      <c r="E2" s="97"/>
      <c r="F2" s="97"/>
      <c r="G2" s="97"/>
      <c r="H2" s="97"/>
      <c r="I2" s="126"/>
      <c r="J2" s="126"/>
      <c r="K2" s="126"/>
      <c r="L2" s="126"/>
      <c r="M2" s="53" t="s">
        <v>128</v>
      </c>
    </row>
    <row r="3" spans="1:13" ht="12.75" customHeight="1" x14ac:dyDescent="0.2">
      <c r="A3" s="8">
        <v>1</v>
      </c>
      <c r="B3" s="122" t="s">
        <v>78</v>
      </c>
      <c r="C3" s="123"/>
      <c r="D3" s="123"/>
      <c r="E3" s="123"/>
      <c r="F3" s="123"/>
      <c r="G3" s="123"/>
      <c r="H3" s="123"/>
      <c r="I3" s="127" t="s">
        <v>133</v>
      </c>
      <c r="J3" s="127"/>
      <c r="K3" s="127"/>
      <c r="L3" s="127"/>
      <c r="M3" s="69"/>
    </row>
    <row r="4" spans="1:13" ht="12.75" customHeight="1" x14ac:dyDescent="0.2">
      <c r="A4" s="9">
        <v>2</v>
      </c>
      <c r="B4" s="94" t="s">
        <v>132</v>
      </c>
      <c r="C4" s="95"/>
      <c r="D4" s="95"/>
      <c r="E4" s="95"/>
      <c r="F4" s="95"/>
      <c r="G4" s="95"/>
      <c r="H4" s="95"/>
      <c r="I4" s="128">
        <v>2218.1799999999998</v>
      </c>
      <c r="J4" s="128"/>
      <c r="K4" s="128"/>
      <c r="L4" s="128"/>
      <c r="M4" s="68" t="s">
        <v>136</v>
      </c>
    </row>
    <row r="5" spans="1:13" ht="12.75" customHeight="1" x14ac:dyDescent="0.2">
      <c r="A5" s="9">
        <v>3</v>
      </c>
      <c r="B5" s="124" t="s">
        <v>79</v>
      </c>
      <c r="C5" s="125"/>
      <c r="D5" s="125"/>
      <c r="E5" s="125"/>
      <c r="F5" s="125"/>
      <c r="G5" s="125"/>
      <c r="H5" s="125"/>
      <c r="I5" s="129" t="s">
        <v>135</v>
      </c>
      <c r="J5" s="129"/>
      <c r="K5" s="129"/>
      <c r="L5" s="129"/>
      <c r="M5" s="10"/>
    </row>
    <row r="6" spans="1:13" ht="12.75" customHeight="1" x14ac:dyDescent="0.2">
      <c r="A6" s="9">
        <v>4</v>
      </c>
      <c r="B6" s="94" t="s">
        <v>80</v>
      </c>
      <c r="C6" s="95"/>
      <c r="D6" s="95"/>
      <c r="E6" s="95"/>
      <c r="F6" s="95"/>
      <c r="G6" s="95"/>
      <c r="H6" s="95"/>
      <c r="I6" s="130">
        <v>45778</v>
      </c>
      <c r="J6" s="130"/>
      <c r="K6" s="130"/>
      <c r="L6" s="130"/>
      <c r="M6" s="10"/>
    </row>
    <row r="7" spans="1:13" ht="12.75" customHeight="1" x14ac:dyDescent="0.2">
      <c r="A7" s="9">
        <v>5</v>
      </c>
      <c r="B7" s="94" t="s">
        <v>111</v>
      </c>
      <c r="C7" s="95"/>
      <c r="D7" s="95"/>
      <c r="E7" s="95"/>
      <c r="F7" s="95"/>
      <c r="G7" s="95"/>
      <c r="H7" s="95"/>
      <c r="I7" s="89">
        <v>6</v>
      </c>
      <c r="J7" s="89"/>
      <c r="K7" s="89"/>
      <c r="L7" s="89"/>
      <c r="M7" s="10"/>
    </row>
    <row r="8" spans="1:13" ht="12.75" customHeight="1" x14ac:dyDescent="0.2">
      <c r="A8" s="9">
        <v>6</v>
      </c>
      <c r="B8" s="94" t="s">
        <v>81</v>
      </c>
      <c r="C8" s="95"/>
      <c r="D8" s="95"/>
      <c r="E8" s="95"/>
      <c r="F8" s="95"/>
      <c r="G8" s="95"/>
      <c r="H8" s="95"/>
      <c r="I8" s="89">
        <v>40</v>
      </c>
      <c r="J8" s="89"/>
      <c r="K8" s="89"/>
      <c r="L8" s="89"/>
      <c r="M8" s="10"/>
    </row>
    <row r="9" spans="1:13" ht="12.75" customHeight="1" x14ac:dyDescent="0.2">
      <c r="A9" s="9">
        <v>7</v>
      </c>
      <c r="B9" s="94" t="s">
        <v>105</v>
      </c>
      <c r="C9" s="95"/>
      <c r="D9" s="95"/>
      <c r="E9" s="95"/>
      <c r="F9" s="95"/>
      <c r="G9" s="95"/>
      <c r="H9" s="95"/>
      <c r="I9" s="89">
        <v>3</v>
      </c>
      <c r="J9" s="89"/>
      <c r="K9" s="89"/>
      <c r="L9" s="89"/>
      <c r="M9" s="10"/>
    </row>
    <row r="10" spans="1:13" ht="12.75" customHeight="1" x14ac:dyDescent="0.2">
      <c r="A10" s="38">
        <v>8</v>
      </c>
      <c r="B10" s="143" t="s">
        <v>149</v>
      </c>
      <c r="C10" s="144"/>
      <c r="D10" s="144"/>
      <c r="E10" s="144"/>
      <c r="F10" s="144"/>
      <c r="G10" s="144"/>
      <c r="H10" s="144"/>
      <c r="I10" s="90">
        <v>1518</v>
      </c>
      <c r="J10" s="90"/>
      <c r="K10" s="90"/>
      <c r="L10" s="90"/>
      <c r="M10" s="10"/>
    </row>
    <row r="11" spans="1:13" ht="12.75" customHeight="1" thickBot="1" x14ac:dyDescent="0.25">
      <c r="A11" s="145"/>
      <c r="B11" s="145"/>
      <c r="C11" s="145"/>
      <c r="D11" s="145"/>
      <c r="E11" s="145"/>
      <c r="F11" s="145"/>
      <c r="G11" s="145"/>
      <c r="H11" s="145"/>
      <c r="I11" s="146"/>
      <c r="J11" s="146"/>
      <c r="K11" s="10"/>
      <c r="L11" s="10"/>
      <c r="M11" s="10"/>
    </row>
    <row r="12" spans="1:13" ht="12.75" customHeight="1" thickBot="1" x14ac:dyDescent="0.25">
      <c r="A12" s="96" t="s">
        <v>82</v>
      </c>
      <c r="B12" s="97"/>
      <c r="C12" s="97"/>
      <c r="D12" s="97"/>
      <c r="E12" s="97"/>
      <c r="F12" s="97"/>
      <c r="G12" s="98"/>
      <c r="H12" s="42" t="s">
        <v>83</v>
      </c>
      <c r="I12" s="41" t="s">
        <v>84</v>
      </c>
      <c r="J12" s="96" t="s">
        <v>85</v>
      </c>
      <c r="K12" s="97"/>
      <c r="L12" s="98"/>
      <c r="M12" s="53" t="s">
        <v>128</v>
      </c>
    </row>
    <row r="13" spans="1:13" ht="12.75" customHeight="1" x14ac:dyDescent="0.2">
      <c r="A13" s="11" t="s">
        <v>17</v>
      </c>
      <c r="B13" s="99" t="s">
        <v>87</v>
      </c>
      <c r="C13" s="100"/>
      <c r="D13" s="100"/>
      <c r="E13" s="100"/>
      <c r="F13" s="100"/>
      <c r="G13" s="101"/>
      <c r="H13" s="12">
        <v>0</v>
      </c>
      <c r="I13" s="13">
        <v>3</v>
      </c>
      <c r="J13" s="91">
        <f>I4*I13</f>
        <v>6654.5399999999991</v>
      </c>
      <c r="K13" s="92"/>
      <c r="L13" s="93"/>
      <c r="M13" s="8" t="s">
        <v>106</v>
      </c>
    </row>
    <row r="14" spans="1:13" ht="12.75" customHeight="1" x14ac:dyDescent="0.2">
      <c r="A14" s="72"/>
      <c r="B14" s="124" t="s">
        <v>150</v>
      </c>
      <c r="C14" s="125"/>
      <c r="D14" s="125"/>
      <c r="E14" s="125"/>
      <c r="F14" s="125"/>
      <c r="G14" s="125"/>
      <c r="H14" s="12">
        <v>0.2</v>
      </c>
      <c r="I14" s="82">
        <v>3</v>
      </c>
      <c r="J14" s="190">
        <f>I10*H14*I14</f>
        <v>910.80000000000007</v>
      </c>
      <c r="K14" s="191"/>
      <c r="L14" s="192"/>
      <c r="M14" s="72"/>
    </row>
    <row r="15" spans="1:13" ht="12.75" customHeight="1" x14ac:dyDescent="0.2">
      <c r="A15" s="6"/>
      <c r="B15" s="196" t="s">
        <v>88</v>
      </c>
      <c r="C15" s="197"/>
      <c r="D15" s="197"/>
      <c r="E15" s="197"/>
      <c r="F15" s="197"/>
      <c r="G15" s="197"/>
      <c r="H15" s="197"/>
      <c r="I15" s="198"/>
      <c r="J15" s="152">
        <f>J13+J14</f>
        <v>7565.3399999999992</v>
      </c>
      <c r="K15" s="153"/>
      <c r="L15" s="154"/>
      <c r="M15" s="14"/>
    </row>
    <row r="16" spans="1:13" ht="12.75" customHeight="1" thickBot="1" x14ac:dyDescent="0.25">
      <c r="A16" s="6"/>
      <c r="B16" s="14"/>
      <c r="C16" s="14"/>
      <c r="D16" s="14"/>
      <c r="E16" s="14"/>
      <c r="F16" s="14"/>
      <c r="G16" s="14"/>
      <c r="H16" s="14"/>
      <c r="I16" s="17"/>
      <c r="J16" s="14"/>
      <c r="K16" s="14"/>
      <c r="L16" s="14"/>
      <c r="M16" s="14"/>
    </row>
    <row r="17" spans="1:17" ht="12.75" customHeight="1" thickBot="1" x14ac:dyDescent="0.25">
      <c r="A17" s="157" t="s">
        <v>130</v>
      </c>
      <c r="B17" s="158"/>
      <c r="C17" s="158"/>
      <c r="D17" s="158"/>
      <c r="E17" s="158"/>
      <c r="F17" s="158"/>
      <c r="G17" s="159"/>
      <c r="H17" s="42" t="s">
        <v>83</v>
      </c>
      <c r="I17" s="41" t="s">
        <v>84</v>
      </c>
      <c r="J17" s="96" t="s">
        <v>85</v>
      </c>
      <c r="K17" s="97"/>
      <c r="L17" s="98"/>
      <c r="M17" s="53" t="s">
        <v>128</v>
      </c>
    </row>
    <row r="18" spans="1:17" ht="12.75" customHeight="1" x14ac:dyDescent="0.2">
      <c r="A18" s="9" t="s">
        <v>18</v>
      </c>
      <c r="B18" s="124" t="s">
        <v>101</v>
      </c>
      <c r="C18" s="125"/>
      <c r="D18" s="125"/>
      <c r="E18" s="125"/>
      <c r="F18" s="125"/>
      <c r="G18" s="160"/>
      <c r="H18" s="46">
        <f>'B-EncargosSociais'!F34</f>
        <v>0.71339679999999994</v>
      </c>
      <c r="I18" s="25">
        <v>3</v>
      </c>
      <c r="J18" s="163">
        <f>J15*H18</f>
        <v>5397.0893469119992</v>
      </c>
      <c r="K18" s="164"/>
      <c r="L18" s="165"/>
      <c r="M18" s="43" t="s">
        <v>131</v>
      </c>
    </row>
    <row r="19" spans="1:17" ht="12.75" customHeight="1" thickBot="1" x14ac:dyDescent="0.25">
      <c r="A19" s="72"/>
      <c r="B19" s="73"/>
      <c r="C19" s="73"/>
      <c r="D19" s="73"/>
      <c r="E19" s="73"/>
      <c r="F19" s="73"/>
      <c r="G19" s="73"/>
      <c r="H19" s="74"/>
      <c r="I19" s="75"/>
      <c r="J19" s="76"/>
      <c r="K19" s="77"/>
      <c r="L19" s="76"/>
      <c r="M19" s="78"/>
    </row>
    <row r="20" spans="1:17" ht="12.75" customHeight="1" thickBot="1" x14ac:dyDescent="0.25">
      <c r="A20" s="117" t="s">
        <v>137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59"/>
    </row>
    <row r="21" spans="1:17" ht="12.75" customHeight="1" thickBot="1" x14ac:dyDescent="0.25">
      <c r="A21" s="70"/>
      <c r="B21" s="147" t="s">
        <v>138</v>
      </c>
      <c r="C21" s="148"/>
      <c r="D21" s="148"/>
      <c r="E21" s="148"/>
      <c r="F21" s="149"/>
      <c r="G21" s="70" t="s">
        <v>139</v>
      </c>
      <c r="H21" s="79" t="s">
        <v>140</v>
      </c>
      <c r="I21" s="131" t="s">
        <v>95</v>
      </c>
      <c r="J21" s="132"/>
      <c r="K21" s="132"/>
      <c r="L21" s="133"/>
      <c r="M21" s="80" t="s">
        <v>128</v>
      </c>
      <c r="N21" s="155" t="s">
        <v>141</v>
      </c>
      <c r="O21" s="155"/>
      <c r="P21" s="155"/>
      <c r="Q21" s="155"/>
    </row>
    <row r="22" spans="1:17" ht="12.75" customHeight="1" x14ac:dyDescent="0.2">
      <c r="A22" s="9" t="s">
        <v>20</v>
      </c>
      <c r="B22" s="124" t="s">
        <v>142</v>
      </c>
      <c r="C22" s="125"/>
      <c r="D22" s="125"/>
      <c r="E22" s="125"/>
      <c r="F22" s="125"/>
      <c r="G22" s="81">
        <v>664</v>
      </c>
      <c r="H22" s="8">
        <v>3</v>
      </c>
      <c r="I22" s="166">
        <f>G22*H22</f>
        <v>1992</v>
      </c>
      <c r="J22" s="167"/>
      <c r="K22" s="167"/>
      <c r="L22" s="168"/>
      <c r="M22" s="71" t="s">
        <v>144</v>
      </c>
      <c r="N22" s="156"/>
      <c r="O22" s="155"/>
      <c r="P22" s="155"/>
      <c r="Q22" s="155"/>
    </row>
    <row r="23" spans="1:17" ht="12.75" customHeight="1" x14ac:dyDescent="0.2">
      <c r="A23" s="72"/>
      <c r="B23" s="161" t="s">
        <v>0</v>
      </c>
      <c r="C23" s="161"/>
      <c r="D23" s="161"/>
      <c r="E23" s="161"/>
      <c r="F23" s="161"/>
      <c r="G23" s="162"/>
      <c r="H23" s="162"/>
      <c r="I23" s="169">
        <f>SUM(I22:I22)</f>
        <v>1992</v>
      </c>
      <c r="J23" s="170"/>
      <c r="K23" s="170"/>
      <c r="L23" s="171"/>
      <c r="M23" s="17"/>
    </row>
    <row r="24" spans="1:17" ht="12.75" customHeight="1" thickBot="1" x14ac:dyDescent="0.25"/>
    <row r="25" spans="1:17" ht="12.75" customHeight="1" thickBot="1" x14ac:dyDescent="0.25">
      <c r="A25" s="117" t="s">
        <v>143</v>
      </c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5"/>
    </row>
    <row r="26" spans="1:17" ht="12.75" customHeight="1" thickBot="1" x14ac:dyDescent="0.25">
      <c r="A26" s="16"/>
      <c r="B26" s="147" t="s">
        <v>96</v>
      </c>
      <c r="C26" s="148"/>
      <c r="D26" s="148"/>
      <c r="E26" s="148"/>
      <c r="F26" s="149"/>
      <c r="G26" s="147" t="s">
        <v>97</v>
      </c>
      <c r="H26" s="149"/>
      <c r="I26" s="131" t="s">
        <v>95</v>
      </c>
      <c r="J26" s="132"/>
      <c r="K26" s="132"/>
      <c r="L26" s="133"/>
      <c r="M26" s="53" t="s">
        <v>128</v>
      </c>
    </row>
    <row r="27" spans="1:17" ht="12.75" customHeight="1" x14ac:dyDescent="0.2">
      <c r="A27" s="40" t="s">
        <v>23</v>
      </c>
      <c r="B27" s="199" t="s">
        <v>98</v>
      </c>
      <c r="C27" s="200"/>
      <c r="D27" s="200"/>
      <c r="E27" s="200"/>
      <c r="F27" s="200"/>
      <c r="G27" s="201">
        <v>0.01</v>
      </c>
      <c r="H27" s="202"/>
      <c r="I27" s="193">
        <f>(J15+J18)*G27</f>
        <v>129.62429346911998</v>
      </c>
      <c r="J27" s="194"/>
      <c r="K27" s="194"/>
      <c r="L27" s="195"/>
      <c r="M27" s="39" t="s">
        <v>134</v>
      </c>
      <c r="N27" s="134" t="s">
        <v>115</v>
      </c>
      <c r="O27" s="135"/>
      <c r="P27" s="135"/>
      <c r="Q27" s="136"/>
    </row>
    <row r="28" spans="1:17" ht="12.75" customHeight="1" x14ac:dyDescent="0.2">
      <c r="A28" s="9" t="s">
        <v>39</v>
      </c>
      <c r="B28" s="150" t="s">
        <v>11</v>
      </c>
      <c r="C28" s="150"/>
      <c r="D28" s="150"/>
      <c r="E28" s="150"/>
      <c r="F28" s="150"/>
      <c r="G28" s="88">
        <v>0.15</v>
      </c>
      <c r="H28" s="88"/>
      <c r="I28" s="172">
        <f>(J15+J18)*G28</f>
        <v>1944.3644020367997</v>
      </c>
      <c r="J28" s="173"/>
      <c r="K28" s="173"/>
      <c r="L28" s="174"/>
      <c r="M28" s="39" t="s">
        <v>134</v>
      </c>
      <c r="N28" s="137"/>
      <c r="O28" s="138"/>
      <c r="P28" s="138"/>
      <c r="Q28" s="139"/>
    </row>
    <row r="29" spans="1:17" ht="12.75" customHeight="1" x14ac:dyDescent="0.2">
      <c r="A29" s="19" t="s">
        <v>58</v>
      </c>
      <c r="B29" s="150" t="s">
        <v>113</v>
      </c>
      <c r="C29" s="150"/>
      <c r="D29" s="150"/>
      <c r="E29" s="150"/>
      <c r="F29" s="150"/>
      <c r="G29" s="151">
        <v>0.03</v>
      </c>
      <c r="H29" s="151"/>
      <c r="I29" s="172">
        <f>(J15+J18)*G29</f>
        <v>388.87288040735996</v>
      </c>
      <c r="J29" s="173"/>
      <c r="K29" s="173"/>
      <c r="L29" s="174"/>
      <c r="M29" s="39" t="s">
        <v>134</v>
      </c>
      <c r="N29" s="137"/>
      <c r="O29" s="138"/>
      <c r="P29" s="138"/>
      <c r="Q29" s="139"/>
    </row>
    <row r="30" spans="1:17" ht="12.75" customHeight="1" x14ac:dyDescent="0.2">
      <c r="A30" s="19" t="s">
        <v>123</v>
      </c>
      <c r="B30" s="150" t="s">
        <v>112</v>
      </c>
      <c r="C30" s="150"/>
      <c r="D30" s="150"/>
      <c r="E30" s="150"/>
      <c r="F30" s="150"/>
      <c r="G30" s="88">
        <v>6.4999999999999997E-3</v>
      </c>
      <c r="H30" s="88"/>
      <c r="I30" s="172">
        <f>(J15+J18)*G30</f>
        <v>84.255790754927986</v>
      </c>
      <c r="J30" s="173"/>
      <c r="K30" s="173"/>
      <c r="L30" s="174"/>
      <c r="M30" s="39" t="s">
        <v>134</v>
      </c>
      <c r="N30" s="137"/>
      <c r="O30" s="138"/>
      <c r="P30" s="138"/>
      <c r="Q30" s="139"/>
    </row>
    <row r="31" spans="1:17" ht="12.75" customHeight="1" x14ac:dyDescent="0.2">
      <c r="A31" s="19" t="s">
        <v>124</v>
      </c>
      <c r="B31" s="150" t="s">
        <v>121</v>
      </c>
      <c r="C31" s="150"/>
      <c r="D31" s="150"/>
      <c r="E31" s="150"/>
      <c r="F31" s="150"/>
      <c r="G31" s="88">
        <v>0.02</v>
      </c>
      <c r="H31" s="88"/>
      <c r="I31" s="172">
        <f>(J15+J18)*G31</f>
        <v>259.24858693823995</v>
      </c>
      <c r="J31" s="173"/>
      <c r="K31" s="173"/>
      <c r="L31" s="174"/>
      <c r="M31" s="39" t="s">
        <v>148</v>
      </c>
      <c r="N31" s="137"/>
      <c r="O31" s="138"/>
      <c r="P31" s="138"/>
      <c r="Q31" s="139"/>
    </row>
    <row r="32" spans="1:17" ht="12.75" customHeight="1" x14ac:dyDescent="0.2">
      <c r="A32" s="47" t="s">
        <v>114</v>
      </c>
      <c r="B32" s="83" t="s">
        <v>120</v>
      </c>
      <c r="C32" s="84"/>
      <c r="D32" s="84"/>
      <c r="E32" s="84"/>
      <c r="F32" s="85"/>
      <c r="G32" s="86">
        <v>0</v>
      </c>
      <c r="H32" s="87"/>
      <c r="I32" s="172">
        <f>(J15+J18)*G32</f>
        <v>0</v>
      </c>
      <c r="J32" s="173"/>
      <c r="K32" s="173"/>
      <c r="L32" s="174"/>
      <c r="M32" s="39" t="s">
        <v>134</v>
      </c>
      <c r="N32" s="137"/>
      <c r="O32" s="138"/>
      <c r="P32" s="138"/>
      <c r="Q32" s="139"/>
    </row>
    <row r="33" spans="1:17" ht="12.75" customHeight="1" x14ac:dyDescent="0.2">
      <c r="A33" s="47" t="s">
        <v>114</v>
      </c>
      <c r="B33" s="83" t="s">
        <v>122</v>
      </c>
      <c r="C33" s="84"/>
      <c r="D33" s="84"/>
      <c r="E33" s="84"/>
      <c r="F33" s="85"/>
      <c r="G33" s="86">
        <v>0</v>
      </c>
      <c r="H33" s="87"/>
      <c r="I33" s="172">
        <f>(J15+J18)*G33</f>
        <v>0</v>
      </c>
      <c r="J33" s="173"/>
      <c r="K33" s="173"/>
      <c r="L33" s="174"/>
      <c r="M33" s="39" t="s">
        <v>134</v>
      </c>
      <c r="N33" s="137"/>
      <c r="O33" s="138"/>
      <c r="P33" s="138"/>
      <c r="Q33" s="139"/>
    </row>
    <row r="34" spans="1:17" ht="12.75" customHeight="1" x14ac:dyDescent="0.2">
      <c r="A34" s="47" t="s">
        <v>114</v>
      </c>
      <c r="B34" s="83" t="s">
        <v>114</v>
      </c>
      <c r="C34" s="84"/>
      <c r="D34" s="84"/>
      <c r="E34" s="84"/>
      <c r="F34" s="85"/>
      <c r="G34" s="86">
        <v>0</v>
      </c>
      <c r="H34" s="87"/>
      <c r="I34" s="172">
        <f>(J15+J18)*G34</f>
        <v>0</v>
      </c>
      <c r="J34" s="173"/>
      <c r="K34" s="173"/>
      <c r="L34" s="174"/>
      <c r="M34" s="39" t="s">
        <v>134</v>
      </c>
      <c r="N34" s="140"/>
      <c r="O34" s="141"/>
      <c r="P34" s="141"/>
      <c r="Q34" s="142"/>
    </row>
    <row r="35" spans="1:17" ht="12.75" customHeight="1" x14ac:dyDescent="0.2">
      <c r="A35" s="6"/>
      <c r="B35" s="188" t="s">
        <v>0</v>
      </c>
      <c r="C35" s="188"/>
      <c r="D35" s="188"/>
      <c r="E35" s="188"/>
      <c r="F35" s="188"/>
      <c r="G35" s="189">
        <f>SUM(G27:H34)</f>
        <v>0.2165</v>
      </c>
      <c r="H35" s="189"/>
      <c r="I35" s="178">
        <f>SUM(I27:L34)</f>
        <v>2806.3659536064474</v>
      </c>
      <c r="J35" s="179"/>
      <c r="K35" s="179"/>
      <c r="L35" s="180"/>
      <c r="M35" s="18"/>
    </row>
    <row r="36" spans="1:17" ht="12.75" customHeight="1" thickBot="1" x14ac:dyDescent="0.25"/>
    <row r="37" spans="1:17" ht="13.5" customHeight="1" thickBot="1" x14ac:dyDescent="0.25">
      <c r="A37" s="117" t="s">
        <v>103</v>
      </c>
      <c r="B37" s="118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5"/>
    </row>
    <row r="38" spans="1:17" ht="15.75" customHeight="1" thickBot="1" x14ac:dyDescent="0.25">
      <c r="A38" s="181" t="s">
        <v>100</v>
      </c>
      <c r="B38" s="182"/>
      <c r="C38" s="182"/>
      <c r="D38" s="182"/>
      <c r="E38" s="182"/>
      <c r="F38" s="182"/>
      <c r="G38" s="182"/>
      <c r="H38" s="183"/>
      <c r="I38" s="131" t="s">
        <v>95</v>
      </c>
      <c r="J38" s="132"/>
      <c r="K38" s="132"/>
      <c r="L38" s="133"/>
      <c r="M38" s="53" t="s">
        <v>128</v>
      </c>
    </row>
    <row r="39" spans="1:17" ht="15" customHeight="1" x14ac:dyDescent="0.2">
      <c r="A39" s="8" t="s">
        <v>107</v>
      </c>
      <c r="B39" s="187" t="s">
        <v>102</v>
      </c>
      <c r="C39" s="187"/>
      <c r="D39" s="187"/>
      <c r="E39" s="187"/>
      <c r="F39" s="187"/>
      <c r="G39" s="187"/>
      <c r="H39" s="187"/>
      <c r="I39" s="193">
        <f>J15</f>
        <v>7565.3399999999992</v>
      </c>
      <c r="J39" s="194"/>
      <c r="K39" s="194"/>
      <c r="L39" s="195"/>
      <c r="M39" s="23"/>
    </row>
    <row r="40" spans="1:17" x14ac:dyDescent="0.2">
      <c r="A40" s="9" t="s">
        <v>108</v>
      </c>
      <c r="B40" s="150" t="s">
        <v>101</v>
      </c>
      <c r="C40" s="150"/>
      <c r="D40" s="150"/>
      <c r="E40" s="150"/>
      <c r="F40" s="150"/>
      <c r="G40" s="150"/>
      <c r="H40" s="150"/>
      <c r="I40" s="172">
        <f>J18</f>
        <v>5397.0893469119992</v>
      </c>
      <c r="J40" s="173"/>
      <c r="K40" s="173"/>
      <c r="L40" s="174"/>
      <c r="M40" s="23"/>
    </row>
    <row r="41" spans="1:17" x14ac:dyDescent="0.2">
      <c r="A41" s="9" t="s">
        <v>109</v>
      </c>
      <c r="B41" s="94" t="s">
        <v>146</v>
      </c>
      <c r="C41" s="95"/>
      <c r="D41" s="95"/>
      <c r="E41" s="95"/>
      <c r="F41" s="95"/>
      <c r="G41" s="95"/>
      <c r="H41" s="112"/>
      <c r="I41" s="172">
        <f>I23</f>
        <v>1992</v>
      </c>
      <c r="J41" s="173"/>
      <c r="K41" s="173"/>
      <c r="L41" s="174"/>
      <c r="M41" s="57"/>
    </row>
    <row r="42" spans="1:17" x14ac:dyDescent="0.2">
      <c r="A42" s="9" t="s">
        <v>145</v>
      </c>
      <c r="B42" s="150" t="s">
        <v>99</v>
      </c>
      <c r="C42" s="150"/>
      <c r="D42" s="150"/>
      <c r="E42" s="150"/>
      <c r="F42" s="150"/>
      <c r="G42" s="150"/>
      <c r="H42" s="150"/>
      <c r="I42" s="172">
        <f>I35</f>
        <v>2806.3659536064474</v>
      </c>
      <c r="J42" s="173"/>
      <c r="K42" s="173"/>
      <c r="L42" s="174"/>
      <c r="M42" s="57"/>
    </row>
    <row r="43" spans="1:17" x14ac:dyDescent="0.2">
      <c r="A43" s="20"/>
      <c r="B43" s="184" t="s">
        <v>147</v>
      </c>
      <c r="C43" s="185"/>
      <c r="D43" s="185"/>
      <c r="E43" s="185"/>
      <c r="F43" s="185"/>
      <c r="G43" s="185"/>
      <c r="H43" s="186"/>
      <c r="I43" s="175">
        <f>SUM(I39:J42)</f>
        <v>17760.795300518446</v>
      </c>
      <c r="J43" s="176"/>
      <c r="K43" s="176"/>
      <c r="L43" s="177"/>
      <c r="M43" s="18"/>
    </row>
    <row r="44" spans="1:17" ht="13.5" thickBot="1" x14ac:dyDescent="0.25"/>
    <row r="45" spans="1:17" ht="13.5" thickBot="1" x14ac:dyDescent="0.25">
      <c r="A45" s="117" t="s">
        <v>104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5"/>
    </row>
    <row r="46" spans="1:17" ht="13.5" thickBot="1" x14ac:dyDescent="0.25">
      <c r="A46" s="55" t="s">
        <v>119</v>
      </c>
      <c r="B46" s="113" t="s">
        <v>118</v>
      </c>
      <c r="C46" s="113"/>
      <c r="D46" s="113" t="s">
        <v>110</v>
      </c>
      <c r="E46" s="113"/>
      <c r="F46" s="114" t="s">
        <v>151</v>
      </c>
      <c r="G46" s="114"/>
      <c r="H46" s="67" t="s">
        <v>116</v>
      </c>
      <c r="I46" s="115" t="s">
        <v>117</v>
      </c>
      <c r="J46" s="116"/>
      <c r="K46" s="60"/>
      <c r="L46" s="61"/>
      <c r="M46" s="59"/>
    </row>
    <row r="47" spans="1:17" ht="15.75" x14ac:dyDescent="0.2">
      <c r="A47" s="54" t="str">
        <f>I3</f>
        <v>Motorista</v>
      </c>
      <c r="B47" s="104">
        <f>I43/3</f>
        <v>5920.2651001728154</v>
      </c>
      <c r="C47" s="104"/>
      <c r="D47" s="105">
        <v>3</v>
      </c>
      <c r="E47" s="105"/>
      <c r="F47" s="106">
        <f>B47*D47</f>
        <v>17760.795300518446</v>
      </c>
      <c r="G47" s="106"/>
      <c r="H47" s="58">
        <v>6</v>
      </c>
      <c r="I47" s="107">
        <f>F47*H47</f>
        <v>106564.77180311068</v>
      </c>
      <c r="J47" s="108"/>
      <c r="K47" s="62"/>
      <c r="L47" s="62"/>
      <c r="M47" s="21"/>
    </row>
    <row r="48" spans="1:17" ht="15.75" x14ac:dyDescent="0.25">
      <c r="A48" s="109" t="s">
        <v>129</v>
      </c>
      <c r="B48" s="109"/>
      <c r="C48" s="109"/>
      <c r="D48" s="109">
        <v>3</v>
      </c>
      <c r="E48" s="109"/>
      <c r="F48" s="110">
        <f>B47*D48</f>
        <v>17760.795300518446</v>
      </c>
      <c r="G48" s="111"/>
      <c r="H48" s="63">
        <v>6</v>
      </c>
      <c r="I48" s="102">
        <f>F48*H48</f>
        <v>106564.77180311068</v>
      </c>
      <c r="J48" s="103"/>
      <c r="K48" s="64"/>
      <c r="L48" s="65"/>
      <c r="M48" s="65"/>
      <c r="N48" s="65"/>
      <c r="O48" s="65"/>
      <c r="P48" s="65"/>
      <c r="Q48" s="66"/>
    </row>
  </sheetData>
  <mergeCells count="97">
    <mergeCell ref="B14:G14"/>
    <mergeCell ref="J14:L14"/>
    <mergeCell ref="I31:L31"/>
    <mergeCell ref="I39:L39"/>
    <mergeCell ref="I40:L40"/>
    <mergeCell ref="B15:I15"/>
    <mergeCell ref="I27:L27"/>
    <mergeCell ref="I28:L28"/>
    <mergeCell ref="I29:L29"/>
    <mergeCell ref="I30:L30"/>
    <mergeCell ref="B27:F27"/>
    <mergeCell ref="G27:H27"/>
    <mergeCell ref="B30:F30"/>
    <mergeCell ref="B32:F32"/>
    <mergeCell ref="B33:F33"/>
    <mergeCell ref="B29:F29"/>
    <mergeCell ref="I35:L35"/>
    <mergeCell ref="I38:L38"/>
    <mergeCell ref="A37:L37"/>
    <mergeCell ref="A38:H38"/>
    <mergeCell ref="I41:L41"/>
    <mergeCell ref="B40:H40"/>
    <mergeCell ref="B39:H39"/>
    <mergeCell ref="B35:F35"/>
    <mergeCell ref="G35:H35"/>
    <mergeCell ref="N21:Q22"/>
    <mergeCell ref="B22:F22"/>
    <mergeCell ref="A17:G17"/>
    <mergeCell ref="B18:G18"/>
    <mergeCell ref="B23:H23"/>
    <mergeCell ref="J17:L17"/>
    <mergeCell ref="J18:L18"/>
    <mergeCell ref="I21:L21"/>
    <mergeCell ref="I22:L22"/>
    <mergeCell ref="I23:L23"/>
    <mergeCell ref="N27:Q34"/>
    <mergeCell ref="B10:H10"/>
    <mergeCell ref="A11:J11"/>
    <mergeCell ref="G30:H30"/>
    <mergeCell ref="B26:F26"/>
    <mergeCell ref="G26:H26"/>
    <mergeCell ref="B28:F28"/>
    <mergeCell ref="G28:H28"/>
    <mergeCell ref="B31:F31"/>
    <mergeCell ref="A25:L25"/>
    <mergeCell ref="G29:H29"/>
    <mergeCell ref="A20:L20"/>
    <mergeCell ref="B21:F21"/>
    <mergeCell ref="G33:H33"/>
    <mergeCell ref="G34:H34"/>
    <mergeCell ref="J15:L15"/>
    <mergeCell ref="B7:H7"/>
    <mergeCell ref="I3:L3"/>
    <mergeCell ref="I4:L4"/>
    <mergeCell ref="I5:L5"/>
    <mergeCell ref="I6:L6"/>
    <mergeCell ref="I7:L7"/>
    <mergeCell ref="A1:J1"/>
    <mergeCell ref="B3:H3"/>
    <mergeCell ref="B4:H4"/>
    <mergeCell ref="B5:H5"/>
    <mergeCell ref="B6:H6"/>
    <mergeCell ref="A2:L2"/>
    <mergeCell ref="B41:H41"/>
    <mergeCell ref="B46:C46"/>
    <mergeCell ref="D46:E46"/>
    <mergeCell ref="F46:G46"/>
    <mergeCell ref="I46:J46"/>
    <mergeCell ref="A45:L45"/>
    <mergeCell ref="I42:L42"/>
    <mergeCell ref="I43:L43"/>
    <mergeCell ref="B43:H43"/>
    <mergeCell ref="B42:H42"/>
    <mergeCell ref="I48:J48"/>
    <mergeCell ref="B47:C47"/>
    <mergeCell ref="D47:E47"/>
    <mergeCell ref="F47:G47"/>
    <mergeCell ref="I47:J47"/>
    <mergeCell ref="A48:C48"/>
    <mergeCell ref="D48:E48"/>
    <mergeCell ref="F48:G48"/>
    <mergeCell ref="B34:F34"/>
    <mergeCell ref="G32:H32"/>
    <mergeCell ref="G31:H31"/>
    <mergeCell ref="I8:L8"/>
    <mergeCell ref="I9:L9"/>
    <mergeCell ref="I10:L10"/>
    <mergeCell ref="J13:L13"/>
    <mergeCell ref="B8:H8"/>
    <mergeCell ref="B9:H9"/>
    <mergeCell ref="A12:G12"/>
    <mergeCell ref="B13:G13"/>
    <mergeCell ref="I26:L26"/>
    <mergeCell ref="J12:L12"/>
    <mergeCell ref="I32:L32"/>
    <mergeCell ref="I33:L33"/>
    <mergeCell ref="I34:L34"/>
  </mergeCells>
  <pageMargins left="0.78740157480314965" right="0.19685039370078741" top="0.19685039370078741" bottom="0.19685039370078741" header="0.31496062992125984" footer="0.31496062992125984"/>
  <pageSetup paperSize="9" scale="62" orientation="landscape" horizontalDpi="0" verticalDpi="0" r:id="rId1"/>
  <ignoredErrors>
    <ignoredError sqref="I4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zoomScale="130" zoomScaleNormal="130" workbookViewId="0">
      <selection activeCell="C12" sqref="C12"/>
    </sheetView>
  </sheetViews>
  <sheetFormatPr defaultRowHeight="12.75" x14ac:dyDescent="0.2"/>
  <cols>
    <col min="1" max="1" width="8.42578125" style="6" bestFit="1" customWidth="1"/>
    <col min="2" max="2" width="27.85546875" style="6" customWidth="1"/>
    <col min="3" max="6" width="12" style="6" customWidth="1"/>
    <col min="7" max="7" width="53.42578125" style="6" customWidth="1"/>
    <col min="8" max="16384" width="9.140625" style="6"/>
  </cols>
  <sheetData>
    <row r="1" spans="1:7" ht="12.75" customHeight="1" thickBot="1" x14ac:dyDescent="0.25">
      <c r="A1" s="203" t="s">
        <v>66</v>
      </c>
      <c r="B1" s="204"/>
      <c r="C1" s="204"/>
      <c r="D1" s="204"/>
      <c r="E1" s="204"/>
      <c r="F1" s="205"/>
    </row>
    <row r="2" spans="1:7" ht="12.75" customHeight="1" thickBot="1" x14ac:dyDescent="0.25">
      <c r="A2" s="206" t="s">
        <v>67</v>
      </c>
      <c r="B2" s="207"/>
      <c r="C2" s="207"/>
      <c r="D2" s="207"/>
      <c r="E2" s="207"/>
      <c r="F2" s="208"/>
    </row>
    <row r="3" spans="1:7" ht="12.75" customHeight="1" thickBot="1" x14ac:dyDescent="0.25">
      <c r="A3" s="31" t="s">
        <v>14</v>
      </c>
      <c r="B3" s="32" t="s">
        <v>15</v>
      </c>
      <c r="C3" s="32" t="s">
        <v>1</v>
      </c>
      <c r="D3" s="32" t="s">
        <v>6</v>
      </c>
      <c r="E3" s="32" t="s">
        <v>8</v>
      </c>
      <c r="F3" s="37" t="s">
        <v>10</v>
      </c>
      <c r="G3" s="22" t="s">
        <v>86</v>
      </c>
    </row>
    <row r="4" spans="1:7" ht="12.75" customHeight="1" thickBot="1" x14ac:dyDescent="0.25">
      <c r="A4" s="31" t="s">
        <v>16</v>
      </c>
      <c r="B4" s="32" t="s">
        <v>1</v>
      </c>
      <c r="C4" s="33"/>
      <c r="D4" s="33"/>
      <c r="E4" s="33"/>
      <c r="F4" s="34"/>
    </row>
    <row r="5" spans="1:7" ht="12.75" customHeight="1" x14ac:dyDescent="0.2">
      <c r="A5" s="30" t="s">
        <v>17</v>
      </c>
      <c r="B5" s="26" t="s">
        <v>2</v>
      </c>
      <c r="C5" s="48">
        <v>0.2</v>
      </c>
      <c r="D5" s="26"/>
      <c r="E5" s="26"/>
      <c r="F5" s="35"/>
      <c r="G5" s="44" t="s">
        <v>89</v>
      </c>
    </row>
    <row r="6" spans="1:7" ht="12.75" customHeight="1" x14ac:dyDescent="0.2">
      <c r="A6" s="24" t="s">
        <v>18</v>
      </c>
      <c r="B6" s="2" t="s">
        <v>19</v>
      </c>
      <c r="C6" s="49">
        <v>1.4999999999999999E-2</v>
      </c>
      <c r="D6" s="2"/>
      <c r="E6" s="2"/>
      <c r="F6" s="4"/>
      <c r="G6" s="44" t="s">
        <v>92</v>
      </c>
    </row>
    <row r="7" spans="1:7" ht="12.75" customHeight="1" x14ac:dyDescent="0.2">
      <c r="A7" s="24" t="s">
        <v>20</v>
      </c>
      <c r="B7" s="2" t="s">
        <v>21</v>
      </c>
      <c r="C7" s="49">
        <v>0.01</v>
      </c>
      <c r="D7" s="2"/>
      <c r="E7" s="2"/>
      <c r="F7" s="4"/>
      <c r="G7" s="44" t="s">
        <v>126</v>
      </c>
    </row>
    <row r="8" spans="1:7" ht="12.75" customHeight="1" x14ac:dyDescent="0.2">
      <c r="A8" s="24" t="s">
        <v>22</v>
      </c>
      <c r="B8" s="2" t="s">
        <v>5</v>
      </c>
      <c r="C8" s="49">
        <v>2E-3</v>
      </c>
      <c r="D8" s="2"/>
      <c r="E8" s="2"/>
      <c r="F8" s="4"/>
      <c r="G8" s="44" t="s">
        <v>93</v>
      </c>
    </row>
    <row r="9" spans="1:7" ht="12.75" customHeight="1" x14ac:dyDescent="0.2">
      <c r="A9" s="24" t="s">
        <v>23</v>
      </c>
      <c r="B9" s="2" t="s">
        <v>4</v>
      </c>
      <c r="C9" s="49">
        <v>6.0000000000000001E-3</v>
      </c>
      <c r="D9" s="2"/>
      <c r="E9" s="2"/>
      <c r="F9" s="4"/>
      <c r="G9" s="44" t="s">
        <v>94</v>
      </c>
    </row>
    <row r="10" spans="1:7" ht="12.75" customHeight="1" x14ac:dyDescent="0.2">
      <c r="A10" s="24" t="s">
        <v>24</v>
      </c>
      <c r="B10" s="2" t="s">
        <v>25</v>
      </c>
      <c r="C10" s="49">
        <v>2.5000000000000001E-2</v>
      </c>
      <c r="D10" s="2"/>
      <c r="E10" s="2"/>
      <c r="F10" s="4"/>
      <c r="G10" s="44" t="s">
        <v>90</v>
      </c>
    </row>
    <row r="11" spans="1:7" ht="12.75" customHeight="1" x14ac:dyDescent="0.2">
      <c r="A11" s="24" t="s">
        <v>26</v>
      </c>
      <c r="B11" s="2" t="s">
        <v>27</v>
      </c>
      <c r="C11" s="49">
        <v>0.03</v>
      </c>
      <c r="D11" s="2"/>
      <c r="E11" s="2"/>
      <c r="F11" s="4"/>
      <c r="G11" s="19" t="s">
        <v>125</v>
      </c>
    </row>
    <row r="12" spans="1:7" ht="12.75" customHeight="1" thickBot="1" x14ac:dyDescent="0.25">
      <c r="A12" s="27" t="s">
        <v>28</v>
      </c>
      <c r="B12" s="3" t="s">
        <v>3</v>
      </c>
      <c r="C12" s="50">
        <v>0.08</v>
      </c>
      <c r="D12" s="3"/>
      <c r="E12" s="3"/>
      <c r="F12" s="28"/>
      <c r="G12" s="44" t="s">
        <v>91</v>
      </c>
    </row>
    <row r="13" spans="1:7" ht="12.75" customHeight="1" thickBot="1" x14ac:dyDescent="0.25">
      <c r="A13" s="31" t="s">
        <v>29</v>
      </c>
      <c r="B13" s="32" t="s">
        <v>6</v>
      </c>
      <c r="C13" s="33"/>
      <c r="D13" s="33"/>
      <c r="E13" s="33"/>
      <c r="F13" s="34"/>
    </row>
    <row r="14" spans="1:7" ht="12.75" customHeight="1" thickBot="1" x14ac:dyDescent="0.25">
      <c r="A14" s="30" t="s">
        <v>30</v>
      </c>
      <c r="B14" s="26" t="s">
        <v>31</v>
      </c>
      <c r="C14" s="26"/>
      <c r="D14" s="51" t="s">
        <v>32</v>
      </c>
      <c r="E14" s="26"/>
      <c r="F14" s="26"/>
    </row>
    <row r="15" spans="1:7" ht="12.75" customHeight="1" x14ac:dyDescent="0.2">
      <c r="A15" s="24" t="s">
        <v>33</v>
      </c>
      <c r="B15" s="2" t="s">
        <v>34</v>
      </c>
      <c r="C15" s="2"/>
      <c r="D15" s="52" t="s">
        <v>32</v>
      </c>
      <c r="E15" s="2"/>
      <c r="F15" s="4"/>
      <c r="G15" s="212" t="s">
        <v>127</v>
      </c>
    </row>
    <row r="16" spans="1:7" ht="12.75" customHeight="1" x14ac:dyDescent="0.2">
      <c r="A16" s="24" t="s">
        <v>35</v>
      </c>
      <c r="B16" s="2" t="s">
        <v>36</v>
      </c>
      <c r="C16" s="2"/>
      <c r="D16" s="49">
        <v>6.8999999999999999E-3</v>
      </c>
      <c r="E16" s="2"/>
      <c r="F16" s="4"/>
      <c r="G16" s="213"/>
    </row>
    <row r="17" spans="1:7" ht="12.75" customHeight="1" x14ac:dyDescent="0.2">
      <c r="A17" s="24" t="s">
        <v>37</v>
      </c>
      <c r="B17" s="2" t="s">
        <v>38</v>
      </c>
      <c r="C17" s="2"/>
      <c r="D17" s="49">
        <v>8.3299999999999999E-2</v>
      </c>
      <c r="E17" s="2"/>
      <c r="F17" s="4"/>
      <c r="G17" s="213"/>
    </row>
    <row r="18" spans="1:7" ht="12.75" customHeight="1" x14ac:dyDescent="0.2">
      <c r="A18" s="24" t="s">
        <v>39</v>
      </c>
      <c r="B18" s="2" t="s">
        <v>40</v>
      </c>
      <c r="C18" s="2"/>
      <c r="D18" s="49">
        <v>5.9999999999999995E-4</v>
      </c>
      <c r="E18" s="2"/>
      <c r="F18" s="4"/>
      <c r="G18" s="213"/>
    </row>
    <row r="19" spans="1:7" ht="12.75" customHeight="1" x14ac:dyDescent="0.2">
      <c r="A19" s="24" t="s">
        <v>41</v>
      </c>
      <c r="B19" s="2" t="s">
        <v>42</v>
      </c>
      <c r="C19" s="2"/>
      <c r="D19" s="49">
        <v>5.5999999999999999E-3</v>
      </c>
      <c r="E19" s="2"/>
      <c r="F19" s="4"/>
      <c r="G19" s="213"/>
    </row>
    <row r="20" spans="1:7" ht="12.75" customHeight="1" x14ac:dyDescent="0.2">
      <c r="A20" s="24" t="s">
        <v>43</v>
      </c>
      <c r="B20" s="2" t="s">
        <v>44</v>
      </c>
      <c r="C20" s="2"/>
      <c r="D20" s="52" t="s">
        <v>32</v>
      </c>
      <c r="E20" s="2"/>
      <c r="F20" s="4"/>
      <c r="G20" s="213"/>
    </row>
    <row r="21" spans="1:7" ht="12.75" customHeight="1" x14ac:dyDescent="0.2">
      <c r="A21" s="24" t="s">
        <v>45</v>
      </c>
      <c r="B21" s="2" t="s">
        <v>46</v>
      </c>
      <c r="C21" s="2"/>
      <c r="D21" s="49">
        <v>8.9999999999999998E-4</v>
      </c>
      <c r="E21" s="2"/>
      <c r="F21" s="4"/>
      <c r="G21" s="213"/>
    </row>
    <row r="22" spans="1:7" ht="12.75" customHeight="1" thickBot="1" x14ac:dyDescent="0.25">
      <c r="A22" s="24" t="s">
        <v>47</v>
      </c>
      <c r="B22" s="2" t="s">
        <v>48</v>
      </c>
      <c r="C22" s="2"/>
      <c r="D22" s="49">
        <v>9.6799999999999997E-2</v>
      </c>
      <c r="E22" s="2"/>
      <c r="F22" s="4"/>
      <c r="G22" s="214"/>
    </row>
    <row r="23" spans="1:7" ht="12.75" customHeight="1" thickBot="1" x14ac:dyDescent="0.25">
      <c r="A23" s="27" t="s">
        <v>49</v>
      </c>
      <c r="B23" s="3" t="s">
        <v>50</v>
      </c>
      <c r="C23" s="3"/>
      <c r="D23" s="50">
        <v>2.9999999999999997E-4</v>
      </c>
      <c r="E23" s="3"/>
      <c r="F23" s="3"/>
    </row>
    <row r="24" spans="1:7" ht="12.75" customHeight="1" thickBot="1" x14ac:dyDescent="0.25">
      <c r="A24" s="31" t="s">
        <v>51</v>
      </c>
      <c r="B24" s="32" t="s">
        <v>8</v>
      </c>
      <c r="C24" s="33"/>
      <c r="D24" s="33"/>
      <c r="E24" s="33"/>
      <c r="F24" s="34"/>
    </row>
    <row r="25" spans="1:7" ht="12.75" customHeight="1" x14ac:dyDescent="0.2">
      <c r="A25" s="30" t="s">
        <v>52</v>
      </c>
      <c r="B25" s="26" t="s">
        <v>9</v>
      </c>
      <c r="C25" s="26"/>
      <c r="D25" s="35"/>
      <c r="E25" s="48">
        <v>0.03</v>
      </c>
      <c r="F25" s="36"/>
    </row>
    <row r="26" spans="1:7" ht="12.75" customHeight="1" x14ac:dyDescent="0.2">
      <c r="A26" s="24" t="s">
        <v>53</v>
      </c>
      <c r="B26" s="2" t="s">
        <v>7</v>
      </c>
      <c r="C26" s="2"/>
      <c r="D26" s="4"/>
      <c r="E26" s="49">
        <v>6.9999999999999999E-4</v>
      </c>
      <c r="F26" s="5"/>
    </row>
    <row r="27" spans="1:7" ht="12.75" customHeight="1" x14ac:dyDescent="0.2">
      <c r="A27" s="24" t="s">
        <v>54</v>
      </c>
      <c r="B27" s="2" t="s">
        <v>55</v>
      </c>
      <c r="C27" s="2"/>
      <c r="D27" s="4"/>
      <c r="E27" s="49">
        <v>1.35E-2</v>
      </c>
      <c r="F27" s="5"/>
    </row>
    <row r="28" spans="1:7" ht="12.75" customHeight="1" x14ac:dyDescent="0.2">
      <c r="A28" s="24" t="s">
        <v>56</v>
      </c>
      <c r="B28" s="2" t="s">
        <v>57</v>
      </c>
      <c r="C28" s="2"/>
      <c r="D28" s="4"/>
      <c r="E28" s="49">
        <v>3.0099999999999998E-2</v>
      </c>
      <c r="F28" s="5"/>
    </row>
    <row r="29" spans="1:7" ht="12.75" customHeight="1" thickBot="1" x14ac:dyDescent="0.25">
      <c r="A29" s="27" t="s">
        <v>58</v>
      </c>
      <c r="B29" s="3" t="s">
        <v>59</v>
      </c>
      <c r="C29" s="3"/>
      <c r="D29" s="28"/>
      <c r="E29" s="50">
        <v>2.5000000000000001E-3</v>
      </c>
      <c r="F29" s="29"/>
    </row>
    <row r="30" spans="1:7" ht="12.75" customHeight="1" thickBot="1" x14ac:dyDescent="0.25">
      <c r="A30" s="31" t="s">
        <v>60</v>
      </c>
      <c r="B30" s="32" t="s">
        <v>10</v>
      </c>
      <c r="C30" s="33"/>
      <c r="D30" s="33"/>
      <c r="E30" s="33"/>
      <c r="F30" s="34"/>
    </row>
    <row r="31" spans="1:7" ht="12.75" customHeight="1" x14ac:dyDescent="0.2">
      <c r="A31" s="30" t="s">
        <v>61</v>
      </c>
      <c r="B31" s="26" t="s">
        <v>62</v>
      </c>
      <c r="C31" s="26"/>
      <c r="D31" s="26"/>
      <c r="E31" s="26"/>
      <c r="F31" s="48">
        <f>C33*D33</f>
        <v>7.1539200000000011E-2</v>
      </c>
    </row>
    <row r="32" spans="1:7" ht="12.75" customHeight="1" x14ac:dyDescent="0.2">
      <c r="A32" s="24" t="s">
        <v>63</v>
      </c>
      <c r="B32" s="3" t="s">
        <v>12</v>
      </c>
      <c r="C32" s="3"/>
      <c r="D32" s="3"/>
      <c r="E32" s="3"/>
      <c r="F32" s="49">
        <f>(E25*C12)+(E26*C33)</f>
        <v>2.6576E-3</v>
      </c>
    </row>
    <row r="33" spans="1:6" ht="12.75" customHeight="1" x14ac:dyDescent="0.2">
      <c r="A33" s="209" t="s">
        <v>64</v>
      </c>
      <c r="B33" s="210"/>
      <c r="C33" s="45">
        <f>SUM(C5:C12)</f>
        <v>0.36800000000000005</v>
      </c>
      <c r="D33" s="45">
        <f>SUM(D14:D23)</f>
        <v>0.19439999999999999</v>
      </c>
      <c r="E33" s="45">
        <f>SUM(E25:E29)</f>
        <v>7.6799999999999993E-2</v>
      </c>
      <c r="F33" s="45">
        <f>SUM(F31:F32)</f>
        <v>7.4196800000000007E-2</v>
      </c>
    </row>
    <row r="34" spans="1:6" ht="12.75" customHeight="1" x14ac:dyDescent="0.2">
      <c r="A34" s="209" t="s">
        <v>65</v>
      </c>
      <c r="B34" s="211"/>
      <c r="C34" s="211"/>
      <c r="D34" s="211"/>
      <c r="E34" s="210"/>
      <c r="F34" s="56">
        <f>C33+D33+E33+F33</f>
        <v>0.71339679999999994</v>
      </c>
    </row>
    <row r="35" spans="1:6" ht="12.75" customHeight="1" x14ac:dyDescent="0.2"/>
    <row r="36" spans="1:6" ht="12.75" customHeight="1" x14ac:dyDescent="0.2">
      <c r="A36" s="89" t="s">
        <v>13</v>
      </c>
      <c r="B36" s="89"/>
      <c r="C36" s="89"/>
      <c r="D36" s="89"/>
      <c r="E36" s="89"/>
      <c r="F36" s="89"/>
    </row>
    <row r="37" spans="1:6" ht="12.75" customHeight="1" x14ac:dyDescent="0.2">
      <c r="A37" s="150" t="s">
        <v>69</v>
      </c>
      <c r="B37" s="150"/>
      <c r="C37" s="150"/>
      <c r="D37" s="150"/>
      <c r="E37" s="150"/>
      <c r="F37" s="150"/>
    </row>
    <row r="38" spans="1:6" ht="12.75" customHeight="1" x14ac:dyDescent="0.2">
      <c r="A38" s="150" t="s">
        <v>70</v>
      </c>
      <c r="B38" s="150"/>
      <c r="C38" s="150"/>
      <c r="D38" s="150"/>
      <c r="E38" s="150"/>
      <c r="F38" s="150"/>
    </row>
    <row r="39" spans="1:6" ht="12.75" customHeight="1" x14ac:dyDescent="0.2">
      <c r="A39" s="150" t="s">
        <v>71</v>
      </c>
      <c r="B39" s="150"/>
      <c r="C39" s="150"/>
      <c r="D39" s="150"/>
      <c r="E39" s="150"/>
      <c r="F39" s="150"/>
    </row>
    <row r="40" spans="1:6" ht="12.75" customHeight="1" x14ac:dyDescent="0.2">
      <c r="A40" s="150" t="s">
        <v>72</v>
      </c>
      <c r="B40" s="150"/>
      <c r="C40" s="150"/>
      <c r="D40" s="150"/>
      <c r="E40" s="150"/>
      <c r="F40" s="150"/>
    </row>
    <row r="41" spans="1:6" ht="12.75" customHeight="1" x14ac:dyDescent="0.2">
      <c r="A41" s="150" t="s">
        <v>73</v>
      </c>
      <c r="B41" s="150"/>
      <c r="C41" s="150"/>
      <c r="D41" s="150"/>
      <c r="E41" s="150"/>
      <c r="F41" s="150"/>
    </row>
    <row r="42" spans="1:6" ht="12.75" customHeight="1" x14ac:dyDescent="0.2">
      <c r="A42" s="150" t="s">
        <v>74</v>
      </c>
      <c r="B42" s="150"/>
      <c r="C42" s="150"/>
      <c r="D42" s="150"/>
      <c r="E42" s="150"/>
      <c r="F42" s="150"/>
    </row>
    <row r="43" spans="1:6" ht="12.75" customHeight="1" x14ac:dyDescent="0.2">
      <c r="A43" s="150" t="s">
        <v>75</v>
      </c>
      <c r="B43" s="150"/>
      <c r="C43" s="150"/>
      <c r="D43" s="150"/>
      <c r="E43" s="150"/>
      <c r="F43" s="150"/>
    </row>
    <row r="44" spans="1:6" ht="12.75" customHeight="1" x14ac:dyDescent="0.2">
      <c r="A44" s="150" t="s">
        <v>68</v>
      </c>
      <c r="B44" s="150"/>
      <c r="C44" s="150"/>
      <c r="D44" s="150"/>
      <c r="E44" s="150"/>
      <c r="F44" s="150"/>
    </row>
  </sheetData>
  <mergeCells count="14">
    <mergeCell ref="A36:F36"/>
    <mergeCell ref="A42:F42"/>
    <mergeCell ref="A43:F43"/>
    <mergeCell ref="A44:F44"/>
    <mergeCell ref="A37:F37"/>
    <mergeCell ref="A38:F38"/>
    <mergeCell ref="A39:F39"/>
    <mergeCell ref="A40:F40"/>
    <mergeCell ref="A41:F41"/>
    <mergeCell ref="A1:F1"/>
    <mergeCell ref="A2:F2"/>
    <mergeCell ref="A33:B33"/>
    <mergeCell ref="A34:E34"/>
    <mergeCell ref="G15:G22"/>
  </mergeCells>
  <pageMargins left="0.39370078740157483" right="0.39370078740157483" top="0.39370078740157483" bottom="0.39370078740157483" header="0.31496062992125984" footer="0.31496062992125984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A-CustoDetalhado</vt:lpstr>
      <vt:lpstr>B-EncargosSociais</vt:lpstr>
      <vt:lpstr>'B-EncargosSociais'!Area_de_impressao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licitacao2</dc:creator>
  <cp:lastModifiedBy>Camila.Spitzer</cp:lastModifiedBy>
  <cp:lastPrinted>2025-01-28T12:57:07Z</cp:lastPrinted>
  <dcterms:created xsi:type="dcterms:W3CDTF">2022-03-08T16:28:56Z</dcterms:created>
  <dcterms:modified xsi:type="dcterms:W3CDTF">2025-01-28T13:19:22Z</dcterms:modified>
</cp:coreProperties>
</file>