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5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<sst xmlns="http://schemas.openxmlformats.org/spreadsheetml/2006/main" count="91" uniqueCount="79">
  <si>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</si>
  <si>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</si>
  <si>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</si>
  <si>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</si>
  <si>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</si>
  <si>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</si>
  <si>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</si>
  <si>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</si>
  <si>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</si>
  <si>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</si>
  <si>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</si>
  <si>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</si>
  <si>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</si>
  <si>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</si>
  <si>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</si>
  <si>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</si>
  <si>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</si>
  <si>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</si>
  <si>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</si>
  <si>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</si>
  <si>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</si>
  <si>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</si>
  <si>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</si>
  <si>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</si>
  <si>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</si>
  <si>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</si>
  <si>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</si>
  <si>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</si>
  <si>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</si>
  <si>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</si>
  <si>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</si>
  <si>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</si>
  <si>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</si>
  <si>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</si>
  <si>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</si>
  <si>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</si>
  <si>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</si>
  <si>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</si>
  <si>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</si>
  <si>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</si>
  <si>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</si>
  <si>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</si>
  <si>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</si>
  <si>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</si>
  <si>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</si>
  <si>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</si>
  <si>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</si>
  <si>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</si>
  <si>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</si>
  <si>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</si>
  <si>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</si>
  <si>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</si>
  <si>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</si>
  <si>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</si>
  <si>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</si>
  <si>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</si>
  <si>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>,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</si>
  <si>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</si>
  <si>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</si>
  <si>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</si>
  <si>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</si>
  <si>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</si>
  <si>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</si>
  <si>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</si>
  <si>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</si>
  <si>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</si>
  <si>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</si>
  <si>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</si>
  <si>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</si>
  <si>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</si>
  <si>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</si>
  <si>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</si>
  <si>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</si>
  <si>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</si>
  <si>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</si>
  <si>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</si>
  <si>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>Fretamento de curitiba e Municípios do Paraná – SINFRETIBA PR001496/2020</t>
  </si>
  <si>
    <t>QUILOMETRAGEM EM 200 DIAS</t>
  </si>
  <si>
    <t>Lote 05 MICRO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</si>
</sst>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83">
      <selection activeCell="H58" sqref="H58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78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80000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64000</v>
      </c>
      <c r="E17" s="27"/>
      <c r="F17" s="27">
        <f>D16-D17</f>
        <v>16000</v>
      </c>
      <c r="G17" s="28">
        <f>F17/12</f>
        <v>1333.3333333333333</v>
      </c>
      <c r="H17" s="29">
        <f>G17/20</f>
        <v>66.66666666666666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80000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12</v>
      </c>
      <c r="E21" s="27"/>
      <c r="F21" s="27">
        <f>D20*D21%</f>
        <v>9600</v>
      </c>
      <c r="G21" s="28">
        <f>F21/12</f>
        <v>800</v>
      </c>
      <c r="H21" s="29">
        <f>G21/B$34</f>
        <v>40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1400</v>
      </c>
      <c r="G23" s="33">
        <f>F23/12</f>
        <v>116.66666666666667</v>
      </c>
      <c r="H23" s="27">
        <f>G23/B$34</f>
        <v>5.833333333333334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72.8</v>
      </c>
      <c r="G25" s="33">
        <f>F25/12</f>
        <v>6.066666666666666</v>
      </c>
      <c r="H25" s="27">
        <f>G25/B$34</f>
        <v>0.30333333333333334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130.10500000000002</v>
      </c>
      <c r="H27" s="38">
        <f>SUM(H23:H26)</f>
        <v>6.505250000000001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27161.26</v>
      </c>
      <c r="G29" s="28">
        <f>G17+G21+G27</f>
        <v>2263.438333333333</v>
      </c>
      <c r="H29" s="40">
        <f>H17+H21+H27</f>
        <v>113.17191666666666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115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5.6</v>
      </c>
      <c r="F37" s="50">
        <v>115</v>
      </c>
      <c r="G37" s="51">
        <f>D37*E37*F37*B34</f>
        <v>3679.8160000000003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>
        <v>115</v>
      </c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15.7</v>
      </c>
      <c r="F39" s="50">
        <v>115</v>
      </c>
      <c r="G39" s="56">
        <f>D39*E39*F39*$B$34</f>
        <v>72.22</v>
      </c>
      <c r="H39" s="57">
        <f>G39/B$34</f>
        <v>3.6109999999999998</v>
      </c>
      <c r="I39" s="18"/>
    </row>
    <row r="40" spans="2:9" ht="15">
      <c r="B40" s="14"/>
      <c r="C40" s="58" t="s">
        <v>44</v>
      </c>
      <c r="D40" s="59">
        <v>0.00018</v>
      </c>
      <c r="E40" s="60">
        <v>20.5</v>
      </c>
      <c r="F40" s="60">
        <v>115</v>
      </c>
      <c r="G40" s="61">
        <f>D40*E40*F40*$B$34</f>
        <v>8.487</v>
      </c>
      <c r="H40" s="62">
        <f>G40/B$34</f>
        <v>0.42435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25</v>
      </c>
      <c r="F42" s="60">
        <v>115</v>
      </c>
      <c r="G42" s="61">
        <f>D42*E42*F42*$B$34</f>
        <v>5.750000000000001</v>
      </c>
      <c r="H42" s="62">
        <f>G42/B$34</f>
        <v>0.28750000000000003</v>
      </c>
      <c r="I42" s="18"/>
    </row>
    <row r="43" spans="2:9" ht="15">
      <c r="B43" s="14"/>
      <c r="C43" s="63" t="s">
        <v>20</v>
      </c>
      <c r="D43" s="59">
        <v>0.000607</v>
      </c>
      <c r="E43" s="60">
        <v>18</v>
      </c>
      <c r="F43" s="64">
        <v>115</v>
      </c>
      <c r="G43" s="33">
        <f>D43*E43*F43*$B$34</f>
        <v>25.129799999999996</v>
      </c>
      <c r="H43" s="29">
        <f>G43/B$34</f>
        <v>1.2564899999999999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111.58679999999998</v>
      </c>
      <c r="H44" s="38">
        <f>SUM(H39:H43)</f>
        <v>5.579339999999998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8000</v>
      </c>
      <c r="F47" s="50">
        <v>115</v>
      </c>
      <c r="G47" s="56">
        <f>D47*E47*F47*$B$34</f>
        <v>3680</v>
      </c>
      <c r="H47" s="57">
        <f>G47/B$34</f>
        <v>184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2000</v>
      </c>
      <c r="F50" s="64">
        <v>115</v>
      </c>
      <c r="G50" s="33">
        <f>D50*E50*F50*$B$34</f>
        <v>460</v>
      </c>
      <c r="H50" s="29">
        <f>G50/B$34</f>
        <v>23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4140</v>
      </c>
      <c r="H51" s="38">
        <f>SUM(H47:H50)</f>
        <v>207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2000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1820.86</v>
      </c>
      <c r="H58" s="68">
        <f>G58/B34</f>
        <v>91.04299999999999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G58*8%</f>
        <v>145.6688</v>
      </c>
      <c r="H59" s="68">
        <f>G59/B34</f>
        <v>7.283440000000001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G58/12</f>
        <v>151.73833333333332</v>
      </c>
      <c r="H60" s="68">
        <f>G60/B34</f>
        <v>7.586916666666665</v>
      </c>
      <c r="I60" s="18"/>
    </row>
    <row r="61" spans="2:9" ht="15">
      <c r="B61" s="14"/>
      <c r="C61" s="25"/>
      <c r="D61" s="50" t="s">
        <v>51</v>
      </c>
      <c r="E61" s="50" t="s">
        <v>56</v>
      </c>
      <c r="F61" s="50"/>
      <c r="G61" s="56">
        <f>(G58/3)/12</f>
        <v>50.57944444444444</v>
      </c>
      <c r="H61" s="68">
        <f>G61/B34</f>
        <v>2.528972222222222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151.73833333333332</v>
      </c>
      <c r="H62" s="68">
        <f>G62/B34</f>
        <v>7.586916666666665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2820.584911111111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1407.94</v>
      </c>
      <c r="H66" s="68">
        <f>G66/B34</f>
        <v>70.397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G66*8%</f>
        <v>112.63520000000001</v>
      </c>
      <c r="H67" s="68">
        <f>G67/B34</f>
        <v>5.631760000000001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117.32833333333333</v>
      </c>
      <c r="H68" s="68">
        <f>G68/B34</f>
        <v>5.866416666666667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39.10944444444444</v>
      </c>
      <c r="H69" s="68">
        <f>G69/B34</f>
        <v>1.955472222222222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117.32833333333333</v>
      </c>
      <c r="H70" s="68">
        <f>G70/B34</f>
        <v>5.866416666666667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2294.3413111111113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76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5114.926222222222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15046.329022222222</v>
      </c>
      <c r="H77" s="38">
        <f>H29+H37+H44+H51+H55+H75</f>
        <v>700.3812566666667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650</v>
      </c>
      <c r="H82" s="38">
        <f>G82/B34</f>
        <v>32.5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17959.767355555556</v>
      </c>
      <c r="H87" s="38">
        <f>H77+H82</f>
        <v>732.8812566666667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21380.675423280423</v>
      </c>
      <c r="H97" s="38"/>
      <c r="I97" s="18"/>
    </row>
    <row r="98" spans="2:13" ht="15">
      <c r="B98" s="14"/>
      <c r="C98" s="25"/>
      <c r="D98" s="16"/>
      <c r="E98" s="16"/>
      <c r="F98" s="16"/>
      <c r="G98" s="38"/>
      <c r="H98" s="16"/>
      <c r="I98" s="18"/>
      <c r="M98">
        <f>G87/(1-(D95/100))</f>
        <v>21380.675423280423</v>
      </c>
    </row>
    <row r="99" spans="2:9" ht="15">
      <c r="B99" s="14"/>
      <c r="C99" s="25" t="s">
        <v>33</v>
      </c>
      <c r="D99" s="16">
        <f>20*B35</f>
        <v>2300</v>
      </c>
      <c r="E99" s="16"/>
      <c r="F99" s="16"/>
      <c r="G99" s="38"/>
      <c r="H99" s="16"/>
      <c r="I99" s="18"/>
    </row>
    <row r="100" spans="2:10" ht="15">
      <c r="B100" s="14"/>
      <c r="C100" s="25" t="s">
        <v>77</v>
      </c>
      <c r="D100" s="16">
        <f>B35*200</f>
        <v>23000</v>
      </c>
      <c r="E100" s="16"/>
      <c r="F100" s="16"/>
      <c r="G100" s="38"/>
      <c r="H100" s="16"/>
      <c r="I100" s="18"/>
      <c r="J100" t="s">
        <v>57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9.29594583620888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67</v>
      </c>
    </row>
    <row r="107" ht="12.75">
      <c r="B107" s="89"/>
    </row>
    <row r="108" ht="12.75">
      <c r="B108" s="89" t="s">
        <v>68</v>
      </c>
    </row>
    <row r="109" ht="12.75">
      <c r="B109" s="89" t="s">
        <v>69</v>
      </c>
    </row>
    <row r="110" ht="12.75">
      <c r="B110" s="89" t="s">
        <v>70</v>
      </c>
    </row>
    <row r="111" ht="12.75">
      <c r="B111" s="89"/>
    </row>
    <row r="112" ht="12.75">
      <c r="B112" s="89" t="s">
        <v>71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72</v>
      </c>
    </row>
    <row r="117" ht="12.75">
      <c r="B117" s="89" t="s">
        <v>73</v>
      </c>
    </row>
    <row r="118" ht="12.75">
      <c r="B118" s="89"/>
    </row>
    <row r="119" ht="12.75">
      <c r="B119" s="89" t="s">
        <v>74</v>
      </c>
    </row>
    <row r="120" ht="12.75">
      <c r="B120" s="90"/>
    </row>
    <row r="121" ht="12.75">
      <c r="B121" s="90"/>
    </row>
    <row r="122" ht="12.75">
      <c r="B122" s="89" t="s">
        <v>75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66</v>
      </c>
      <c r="B1" s="86" t="s">
        <v>58</v>
      </c>
    </row>
    <row r="2" spans="1:2" ht="51" customHeight="1" thickBot="1">
      <c r="A2" s="87">
        <v>1</v>
      </c>
      <c r="B2" s="88" t="s">
        <v>59</v>
      </c>
    </row>
    <row r="3" spans="1:2" ht="57" thickBot="1">
      <c r="A3" s="87">
        <v>2</v>
      </c>
      <c r="B3" s="88" t="s">
        <v>60</v>
      </c>
    </row>
    <row r="4" spans="1:2" ht="45.75" thickBot="1">
      <c r="A4" s="87">
        <v>3</v>
      </c>
      <c r="B4" s="88" t="s">
        <v>61</v>
      </c>
    </row>
    <row r="5" spans="1:2" ht="34.5" thickBot="1">
      <c r="A5" s="87">
        <v>4</v>
      </c>
      <c r="B5" s="88" t="s">
        <v>62</v>
      </c>
    </row>
    <row r="6" spans="1:2" ht="57" thickBot="1">
      <c r="A6" s="87">
        <v>5</v>
      </c>
      <c r="B6" s="88" t="s">
        <v>63</v>
      </c>
    </row>
    <row r="7" spans="1:2" ht="45.75" thickBot="1">
      <c r="A7" s="87">
        <v>6</v>
      </c>
      <c r="B7" s="88" t="s">
        <v>64</v>
      </c>
    </row>
    <row r="8" spans="1:2" ht="34.5" thickBot="1">
      <c r="A8" s="87">
        <v>7</v>
      </c>
      <c r="B8" s="88" t="s">
        <v>65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2021-08-20T16:47:53Z</cp:lastPrinted>
  <dcterms:created xsi:type="dcterms:W3CDTF">2018-01-29T18:21:25Z</dcterms:created>
  <dcterms:modified xsi:type="dcterms:W3CDTF">2022-01-27T13:17:17Z</dcterms:modified>
  <cp:category/>
  <cp:version/>
  <cp:contentType/>
  <cp:contentStatus/>
</cp:coreProperties>
</file>